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ปี 67\เสนอผู้บริหาร 2024.01.16\"/>
    </mc:Choice>
  </mc:AlternateContent>
  <xr:revisionPtr revIDLastSave="0" documentId="13_ncr:1_{2478B3BD-12B9-45AC-A695-DE2AB6E39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โครงการ" sheetId="3" r:id="rId1"/>
  </sheets>
  <definedNames>
    <definedName name="_xlnm._FilterDatabase" localSheetId="0" hidden="1">โครงการ!$A$9:$K$49</definedName>
    <definedName name="_xlnm.Print_Area" localSheetId="0">โครงการ!$A$1:$I$49</definedName>
    <definedName name="_xlnm.Print_Titles" localSheetId="0">โครงการ!$5:$7</definedName>
  </definedNames>
  <calcPr calcId="181029"/>
</workbook>
</file>

<file path=xl/calcChain.xml><?xml version="1.0" encoding="utf-8"?>
<calcChain xmlns="http://schemas.openxmlformats.org/spreadsheetml/2006/main">
  <c r="E34" i="3" l="1"/>
  <c r="D34" i="3"/>
  <c r="C34" i="3"/>
  <c r="C36" i="3"/>
  <c r="E41" i="3"/>
  <c r="F16" i="3" l="1"/>
  <c r="G16" i="3"/>
  <c r="G35" i="3" l="1"/>
  <c r="F31" i="3"/>
  <c r="G31" i="3"/>
  <c r="H31" i="3" s="1"/>
  <c r="I31" i="3"/>
  <c r="C46" i="3"/>
  <c r="E13" i="3" l="1"/>
  <c r="D13" i="3"/>
  <c r="C13" i="3"/>
  <c r="F18" i="3" l="1"/>
  <c r="G17" i="3"/>
  <c r="G15" i="3"/>
  <c r="F15" i="3"/>
  <c r="F19" i="3"/>
  <c r="F20" i="3"/>
  <c r="G20" i="3"/>
  <c r="F21" i="3"/>
  <c r="G25" i="3"/>
  <c r="H25" i="3" s="1"/>
  <c r="G24" i="3"/>
  <c r="G28" i="3"/>
  <c r="G29" i="3"/>
  <c r="G33" i="3"/>
  <c r="D36" i="3"/>
  <c r="E36" i="3"/>
  <c r="G40" i="3"/>
  <c r="G39" i="3"/>
  <c r="H39" i="3" s="1"/>
  <c r="F40" i="3"/>
  <c r="F45" i="3"/>
  <c r="D46" i="3"/>
  <c r="E48" i="3"/>
  <c r="C48" i="3"/>
  <c r="D11" i="3"/>
  <c r="C11" i="3"/>
  <c r="E9" i="3"/>
  <c r="D9" i="3"/>
  <c r="C9" i="3"/>
  <c r="G22" i="3"/>
  <c r="F17" i="3"/>
  <c r="H22" i="3" l="1"/>
  <c r="F35" i="3"/>
  <c r="G42" i="3"/>
  <c r="H42" i="3" s="1"/>
  <c r="G44" i="3"/>
  <c r="H44" i="3" s="1"/>
  <c r="G12" i="3"/>
  <c r="H12" i="3" s="1"/>
  <c r="I40" i="3"/>
  <c r="F44" i="3"/>
  <c r="F49" i="3"/>
  <c r="I47" i="3"/>
  <c r="D38" i="3"/>
  <c r="E46" i="3"/>
  <c r="G46" i="3" s="1"/>
  <c r="H46" i="3" s="1"/>
  <c r="C41" i="3"/>
  <c r="I29" i="3"/>
  <c r="F47" i="3"/>
  <c r="I49" i="3"/>
  <c r="C38" i="3"/>
  <c r="I37" i="3"/>
  <c r="I45" i="3"/>
  <c r="F37" i="3"/>
  <c r="G47" i="3"/>
  <c r="H47" i="3" s="1"/>
  <c r="H15" i="3"/>
  <c r="H24" i="3"/>
  <c r="H33" i="3"/>
  <c r="F34" i="3"/>
  <c r="F32" i="3"/>
  <c r="I30" i="3"/>
  <c r="I28" i="3"/>
  <c r="I27" i="3"/>
  <c r="F26" i="3"/>
  <c r="F25" i="3"/>
  <c r="I23" i="3"/>
  <c r="F22" i="3"/>
  <c r="I20" i="3"/>
  <c r="I19" i="3"/>
  <c r="H16" i="3"/>
  <c r="I18" i="3"/>
  <c r="E38" i="3"/>
  <c r="E11" i="3"/>
  <c r="F11" i="3" s="1"/>
  <c r="I12" i="3"/>
  <c r="G18" i="3"/>
  <c r="H18" i="3" s="1"/>
  <c r="H20" i="3"/>
  <c r="I22" i="3"/>
  <c r="I25" i="3"/>
  <c r="G30" i="3"/>
  <c r="H30" i="3" s="1"/>
  <c r="I42" i="3"/>
  <c r="H28" i="3"/>
  <c r="I44" i="3"/>
  <c r="G45" i="3"/>
  <c r="H45" i="3" s="1"/>
  <c r="F33" i="3"/>
  <c r="I32" i="3"/>
  <c r="H29" i="3"/>
  <c r="F27" i="3"/>
  <c r="F23" i="3"/>
  <c r="H17" i="3"/>
  <c r="I10" i="3"/>
  <c r="F12" i="3"/>
  <c r="F14" i="3"/>
  <c r="I16" i="3"/>
  <c r="F39" i="3"/>
  <c r="G36" i="3"/>
  <c r="H36" i="3" s="1"/>
  <c r="F29" i="3"/>
  <c r="F28" i="3"/>
  <c r="I21" i="3"/>
  <c r="I15" i="3"/>
  <c r="G27" i="3"/>
  <c r="H27" i="3" s="1"/>
  <c r="F42" i="3"/>
  <c r="D48" i="3"/>
  <c r="G48" i="3" s="1"/>
  <c r="H48" i="3" s="1"/>
  <c r="G43" i="3"/>
  <c r="H43" i="3" s="1"/>
  <c r="I35" i="3"/>
  <c r="I26" i="3"/>
  <c r="I14" i="3"/>
  <c r="G14" i="3"/>
  <c r="H14" i="3" s="1"/>
  <c r="I17" i="3"/>
  <c r="G19" i="3"/>
  <c r="H19" i="3" s="1"/>
  <c r="G21" i="3"/>
  <c r="H21" i="3" s="1"/>
  <c r="G23" i="3"/>
  <c r="H23" i="3" s="1"/>
  <c r="F24" i="3"/>
  <c r="I24" i="3"/>
  <c r="G26" i="3"/>
  <c r="H26" i="3" s="1"/>
  <c r="G32" i="3"/>
  <c r="H32" i="3" s="1"/>
  <c r="I33" i="3"/>
  <c r="F30" i="3"/>
  <c r="H35" i="3"/>
  <c r="G34" i="3"/>
  <c r="H34" i="3" s="1"/>
  <c r="G37" i="3"/>
  <c r="H37" i="3" s="1"/>
  <c r="I36" i="3"/>
  <c r="F36" i="3"/>
  <c r="I39" i="3"/>
  <c r="H40" i="3"/>
  <c r="I43" i="3"/>
  <c r="F43" i="3"/>
  <c r="D41" i="3"/>
  <c r="G49" i="3"/>
  <c r="H49" i="3" s="1"/>
  <c r="F48" i="3"/>
  <c r="G9" i="3"/>
  <c r="H9" i="3" s="1"/>
  <c r="G10" i="3"/>
  <c r="H10" i="3" s="1"/>
  <c r="F9" i="3"/>
  <c r="I9" i="3"/>
  <c r="F10" i="3"/>
  <c r="C8" i="3" l="1"/>
  <c r="D8" i="3"/>
  <c r="E8" i="3"/>
  <c r="F38" i="3"/>
  <c r="G38" i="3"/>
  <c r="H38" i="3" s="1"/>
  <c r="G41" i="3"/>
  <c r="H41" i="3" s="1"/>
  <c r="F41" i="3"/>
  <c r="F13" i="3"/>
  <c r="G13" i="3"/>
  <c r="H13" i="3" s="1"/>
  <c r="I13" i="3"/>
  <c r="I11" i="3"/>
  <c r="G11" i="3"/>
  <c r="H11" i="3" s="1"/>
  <c r="F46" i="3"/>
  <c r="I46" i="3"/>
  <c r="I38" i="3"/>
  <c r="I48" i="3"/>
  <c r="I34" i="3"/>
  <c r="I41" i="3"/>
  <c r="F8" i="3" l="1"/>
  <c r="G8" i="3"/>
  <c r="H8" i="3" s="1"/>
  <c r="I8" i="3"/>
</calcChain>
</file>

<file path=xl/sharedStrings.xml><?xml version="1.0" encoding="utf-8"?>
<sst xmlns="http://schemas.openxmlformats.org/spreadsheetml/2006/main" count="56" uniqueCount="54">
  <si>
    <t>แผนงานบูรณาการขับเคลื่อนการแก้ไขปัญหาจังหวัดชายแดนภาคใต้</t>
  </si>
  <si>
    <t>กรมส่งเสริมการเกษตร</t>
  </si>
  <si>
    <t>รวมทั้งสิ้น</t>
  </si>
  <si>
    <t>ใบสั่งซื้อ/สัญญา
(PO)</t>
  </si>
  <si>
    <t>ผลการเบิกจ่าย</t>
  </si>
  <si>
    <t>จำนวนเงิน</t>
  </si>
  <si>
    <t>ร้อยละ</t>
  </si>
  <si>
    <t>หน่วย : บาท</t>
  </si>
  <si>
    <t>โครงการพัฒนาตามศักยภาพของพื้นที่</t>
  </si>
  <si>
    <t>แผนงานยุทธศาสตร์การเกษตรสร้างมูลค่า</t>
  </si>
  <si>
    <t>โครงการบริหารจัดการการผลิตสินค้าเกษตรตามแผนที่เกษตรเพื่อการบริหารจัดการเชิงรุก (Agri - Map)</t>
  </si>
  <si>
    <t>โครงการยกระดับคุณภาพมาตรฐานสินค้าเกษตร</t>
  </si>
  <si>
    <t>โครงการส่งเสริมการใช้เครื่องจักรกลทางการเกษตร</t>
  </si>
  <si>
    <t>โครงการขึ้นทะเบียนและปรับปรุงทะเบียนเกษตรกร</t>
  </si>
  <si>
    <t>โครงการระบบส่งเสริมเกษตรแบบแปลงใหญ่</t>
  </si>
  <si>
    <t>โครงการพัฒนาเกษตรกรรมยั่งยืน</t>
  </si>
  <si>
    <t>โครงการพัฒนาศักยภาพกระบวนการผลิตสินค้าเกษตร</t>
  </si>
  <si>
    <t>โครงการส่งเสริมการเพิ่มประสิทธิภาพการใช้น้ำในระดับไร่นา</t>
  </si>
  <si>
    <t>โครงการส่งเสริมและพัฒนาสินค้าเกษตรอัตลักษณ์พื้นถิ่น</t>
  </si>
  <si>
    <t>โครงการส่งเสริมและพัฒนาสินค้าเกษตรชีวภาพ</t>
  </si>
  <si>
    <t>โครงการผลิตและขยายพืชพันธุ์ดีเพื่อเพิ่มประสิทธิภาพการผลิตภาคเกษตร</t>
  </si>
  <si>
    <t>โครงการพัฒนาประสิทธิภาพโลจิสติกส์เกษตรเพื่อลดการสูญเสีย</t>
  </si>
  <si>
    <t>โครงการส่งเสริมและพัฒนาวิสาหกิจชุมชน</t>
  </si>
  <si>
    <t>โครงการเพิ่มประสิทธิภาพการผลิตสินค้าเกษตร</t>
  </si>
  <si>
    <t>โครงการส่งเสริมการแปรรูปสินค้าเกษตร</t>
  </si>
  <si>
    <t>โครงการสร้างเครือข่ายบริการเครื่องจักรกลทางการเกษตรร่วมกันของชุมชน</t>
  </si>
  <si>
    <t>โครงการส่งเสริมการใช้สารชีวภัณฑ์และแมลงศัตรูธรรมชาติทดแทนสารเคมีทางการเกษตร</t>
  </si>
  <si>
    <t>โครงการ 1 อำเภอ 1 แปลงเกษตรอัจฉริยะ</t>
  </si>
  <si>
    <t>โครงการสร้างมูลค่าเพิ่มจากวัสดุเหลือใช้ทางการเกษตร</t>
  </si>
  <si>
    <t>โครงการส่งเสริมการจัดตั้งและบริหารจัดการวิสาหกิจเกษตรฐานชีวภาพและภูมิปัญญาท้องถิ่น</t>
  </si>
  <si>
    <t>แผนงานบูรณาการสร้างรายได้จากการท่องเที่ยว</t>
  </si>
  <si>
    <t>โครงการส่งเสริมการท่องเที่ยวชุมชน</t>
  </si>
  <si>
    <t>แผนงานพื้นฐานด้านการสร้างความสามารถในการแข่งขัน</t>
  </si>
  <si>
    <t>ผลผลิตเกษตรกรได้รับการส่งเสริมและพัฒนาศักยภาพ</t>
  </si>
  <si>
    <t>แผนงานยุทธศาสตร์เสริมสร้างพลังทางสังคม</t>
  </si>
  <si>
    <t>โครงการพัฒนาพื้นที่โครงการหลวง</t>
  </si>
  <si>
    <t>โครงการส่งเสริมการดำเนินงานโครงการอันเนื่องมาจากพระราชดำริ</t>
  </si>
  <si>
    <t>แผนงานบูรณาการพัฒนาและส่งเสริมเศรษฐกิจฐานราก</t>
  </si>
  <si>
    <t>โครงการพัฒนาเกษตรกรปราดเปรื่อง (Smart Farmer)</t>
  </si>
  <si>
    <t>โครงการส่งเสริมและพัฒนาอาชีพเพื่อแก้ไขปัญหาที่ดินทำกินของเกษตรกร</t>
  </si>
  <si>
    <t>โครงการศูนย์เรียนรู้การเพิ่มประสิทธิภาพการผลิตสินค้าเกษตร</t>
  </si>
  <si>
    <t>โครงการสร้างความเข้มแข็งกลุ่มการผลิตด้านการเกษตร</t>
  </si>
  <si>
    <t>แผนงานยุทธศาสตร์เพื่อสนับสนุนด้านการสร้างโอกาสและความเสมอภาคทางสังคม</t>
  </si>
  <si>
    <t>โครงการส่งเสริมเคหกิจเกษตรในครัวเรือนเกษตรสูงวัย</t>
  </si>
  <si>
    <t>โครงการส่งเสริมการหยุดเผาในพื้นที่การเกษตร</t>
  </si>
  <si>
    <t>รายการค่าใช้จ่ายบุคลากรภาครัฐ พัฒนาเกษตรกรรมยั่งยืนและเสริมสร้างความเข้มแข็งของเกษตรกรอย่างเป็นระบบ</t>
  </si>
  <si>
    <t>แผนงานยุทธศาสตร์จัดการมลพิษและสิ่งแวดล้อม</t>
  </si>
  <si>
    <t>แผนงาน - ผลผลิต - รายการ - โครงการ</t>
  </si>
  <si>
    <t>ผลการใช้จ่าย
(PO + ผลการเบิกจ่าย)</t>
  </si>
  <si>
    <t>แผนงานบุคลากรภาครัฐ</t>
  </si>
  <si>
    <t>รายงานผลการใช้จ่ายเงินงบประมาณ ประจำปีงบประมาณ พ.ศ. 2566 ไปพลางก่อน (งบดำเนินงาน - รายโครงการ)</t>
  </si>
  <si>
    <t>งบที่ได้รับ
ปีงบประมาณ 2566
ไปพลางก่อน</t>
  </si>
  <si>
    <t>คงเหลือ</t>
  </si>
  <si>
    <t>(ตั้งแต่วันที่ 1 ตุลาคม 2566 - 16 มกราคม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</si>
</sst>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55">
    <xf numFmtId="0" fontId="0" fillId="0" borderId="0" xfId="0"/>
    <xf numFmtId="43" fontId="20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13" xfId="1" applyFont="1" applyFill="1" applyBorder="1" applyAlignment="1">
      <alignment vertical="center"/>
    </xf>
    <xf numFmtId="43" fontId="19" fillId="0" borderId="14" xfId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43" fontId="20" fillId="0" borderId="18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43" fontId="20" fillId="0" borderId="0" xfId="1" applyFont="1" applyFill="1" applyBorder="1" applyAlignment="1">
      <alignment vertical="center"/>
    </xf>
    <xf numFmtId="0" fontId="20" fillId="0" borderId="15" xfId="0" applyFont="1" applyBorder="1" applyAlignment="1">
      <alignment vertical="center"/>
    </xf>
    <xf numFmtId="43" fontId="20" fillId="0" borderId="11" xfId="1" applyFont="1" applyFill="1" applyBorder="1" applyAlignment="1">
      <alignment vertical="center"/>
    </xf>
    <xf numFmtId="0" fontId="20" fillId="33" borderId="15" xfId="0" applyFont="1" applyFill="1" applyBorder="1" applyAlignment="1">
      <alignment horizontal="left" vertical="top"/>
    </xf>
    <xf numFmtId="43" fontId="19" fillId="0" borderId="11" xfId="1" applyFont="1" applyFill="1" applyBorder="1" applyAlignment="1">
      <alignment vertical="center"/>
    </xf>
    <xf numFmtId="43" fontId="20" fillId="0" borderId="11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right" vertical="center"/>
    </xf>
    <xf numFmtId="43" fontId="20" fillId="0" borderId="18" xfId="1" applyFont="1" applyFill="1" applyBorder="1" applyAlignment="1">
      <alignment horizontal="center" vertical="center"/>
    </xf>
    <xf numFmtId="43" fontId="20" fillId="0" borderId="18" xfId="1" applyFont="1" applyFill="1" applyBorder="1" applyAlignment="1">
      <alignment horizontal="right" vertical="center"/>
    </xf>
    <xf numFmtId="43" fontId="20" fillId="0" borderId="11" xfId="1" applyFont="1" applyFill="1" applyBorder="1" applyAlignment="1">
      <alignment horizontal="right" vertical="center"/>
    </xf>
    <xf numFmtId="0" fontId="19" fillId="0" borderId="20" xfId="0" applyFont="1" applyBorder="1" applyAlignment="1">
      <alignment vertical="center"/>
    </xf>
    <xf numFmtId="43" fontId="19" fillId="0" borderId="21" xfId="1" applyFont="1" applyFill="1" applyBorder="1" applyAlignment="1">
      <alignment vertical="center"/>
    </xf>
    <xf numFmtId="0" fontId="19" fillId="0" borderId="15" xfId="0" applyFont="1" applyBorder="1" applyAlignment="1">
      <alignment vertical="center"/>
    </xf>
    <xf numFmtId="43" fontId="19" fillId="0" borderId="13" xfId="1" applyFont="1" applyFill="1" applyBorder="1" applyAlignment="1">
      <alignment horizontal="center" vertical="center"/>
    </xf>
    <xf numFmtId="43" fontId="19" fillId="0" borderId="11" xfId="1" applyFont="1" applyFill="1" applyBorder="1" applyAlignment="1">
      <alignment horizontal="center" vertical="center"/>
    </xf>
    <xf numFmtId="43" fontId="19" fillId="0" borderId="21" xfId="1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43" fontId="20" fillId="0" borderId="0" xfId="1" applyFont="1" applyFill="1" applyBorder="1" applyAlignment="1">
      <alignment horizontal="right" vertical="center"/>
    </xf>
    <xf numFmtId="0" fontId="20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33" borderId="25" xfId="0" applyFont="1" applyFill="1" applyBorder="1" applyAlignment="1">
      <alignment vertical="top"/>
    </xf>
    <xf numFmtId="0" fontId="22" fillId="33" borderId="25" xfId="0" applyFont="1" applyFill="1" applyBorder="1" applyAlignment="1">
      <alignment vertical="top"/>
    </xf>
    <xf numFmtId="0" fontId="19" fillId="33" borderId="27" xfId="0" applyFont="1" applyFill="1" applyBorder="1" applyAlignment="1">
      <alignment vertical="top"/>
    </xf>
    <xf numFmtId="0" fontId="19" fillId="33" borderId="22" xfId="0" applyFont="1" applyFill="1" applyBorder="1" applyAlignment="1">
      <alignment vertical="top"/>
    </xf>
    <xf numFmtId="43" fontId="23" fillId="0" borderId="11" xfId="1" applyFont="1" applyFill="1" applyBorder="1" applyAlignment="1">
      <alignment horizontal="center" vertical="center"/>
    </xf>
    <xf numFmtId="43" fontId="24" fillId="0" borderId="13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22" xfId="0" applyFont="1" applyBorder="1" applyAlignment="1">
      <alignment vertical="center"/>
    </xf>
    <xf numFmtId="43" fontId="21" fillId="0" borderId="0" xfId="0" applyNumberFormat="1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3" fontId="20" fillId="0" borderId="11" xfId="1" applyFont="1" applyFill="1" applyBorder="1" applyAlignment="1">
      <alignment horizontal="center" vertical="center" wrapText="1"/>
    </xf>
    <xf numFmtId="43" fontId="20" fillId="0" borderId="15" xfId="1" applyFont="1" applyFill="1" applyBorder="1" applyAlignment="1">
      <alignment horizontal="center" vertical="center" wrapText="1"/>
    </xf>
    <xf numFmtId="43" fontId="20" fillId="0" borderId="22" xfId="1" applyFont="1" applyFill="1" applyBorder="1" applyAlignment="1">
      <alignment horizontal="center" vertical="center" wrapText="1"/>
    </xf>
    <xf numFmtId="43" fontId="20" fillId="0" borderId="11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44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กติ 2" xfId="43" xr:uid="{B1612736-A9C7-4334-B53F-51687B1BA2C1}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A5C4-FE89-4266-8C20-9550CDE8E355}">
  <sheetPr>
    <tabColor rgb="FFFFFF00"/>
  </sheetPr>
  <dimension ref="A1:K49"/>
  <sheetViews>
    <sheetView tabSelected="1" view="pageBreakPreview" zoomScaleNormal="100" zoomScaleSheetLayoutView="100" workbookViewId="0">
      <selection activeCell="B12" sqref="B12"/>
    </sheetView>
  </sheetViews>
  <sheetFormatPr defaultColWidth="9.125" defaultRowHeight="21" x14ac:dyDescent="0.2"/>
  <cols>
    <col min="1" max="1" width="4.625" style="4" customWidth="1"/>
    <col min="2" max="2" width="81.125" style="4" customWidth="1"/>
    <col min="3" max="3" width="15.875" style="3" customWidth="1"/>
    <col min="4" max="4" width="13.75" style="3" bestFit="1" customWidth="1"/>
    <col min="5" max="5" width="14.75" style="3" bestFit="1" customWidth="1"/>
    <col min="6" max="6" width="7.125" style="2" bestFit="1" customWidth="1"/>
    <col min="7" max="7" width="14.75" style="3" bestFit="1" customWidth="1"/>
    <col min="8" max="8" width="7.125" style="2" bestFit="1" customWidth="1"/>
    <col min="9" max="9" width="14.75" style="3" bestFit="1" customWidth="1"/>
    <col min="10" max="10" width="9.125" style="3"/>
    <col min="11" max="11" width="15.25" style="3" bestFit="1" customWidth="1"/>
    <col min="12" max="16384" width="9.125" style="4"/>
  </cols>
  <sheetData>
    <row r="1" spans="1:11" s="5" customFormat="1" ht="26.25" x14ac:dyDescent="0.2">
      <c r="A1" s="52" t="s">
        <v>50</v>
      </c>
      <c r="B1" s="52"/>
      <c r="C1" s="52"/>
      <c r="D1" s="52"/>
      <c r="E1" s="52"/>
      <c r="F1" s="52"/>
      <c r="G1" s="52"/>
      <c r="H1" s="52"/>
      <c r="I1" s="52"/>
      <c r="J1" s="1"/>
      <c r="K1" s="1"/>
    </row>
    <row r="2" spans="1:11" s="5" customFormat="1" ht="26.25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1"/>
      <c r="K2" s="1"/>
    </row>
    <row r="3" spans="1:11" s="5" customFormat="1" ht="26.25" x14ac:dyDescent="0.2">
      <c r="A3" s="52" t="s">
        <v>53</v>
      </c>
      <c r="B3" s="52"/>
      <c r="C3" s="52"/>
      <c r="D3" s="52"/>
      <c r="E3" s="52"/>
      <c r="F3" s="52"/>
      <c r="G3" s="52"/>
      <c r="H3" s="52"/>
      <c r="I3" s="52"/>
      <c r="J3" s="1"/>
      <c r="K3" s="1"/>
    </row>
    <row r="4" spans="1:11" s="5" customFormat="1" ht="26.25" x14ac:dyDescent="0.2">
      <c r="A4" s="43"/>
      <c r="B4" s="43"/>
      <c r="C4" s="43"/>
      <c r="D4" s="43"/>
      <c r="E4" s="43"/>
      <c r="F4" s="43"/>
      <c r="G4" s="43"/>
      <c r="H4" s="43"/>
      <c r="I4" s="45"/>
      <c r="J4" s="1"/>
      <c r="K4" s="1"/>
    </row>
    <row r="5" spans="1:11" s="6" customFormat="1" x14ac:dyDescent="0.2">
      <c r="C5" s="2"/>
      <c r="D5" s="2"/>
      <c r="E5" s="2"/>
      <c r="F5" s="2"/>
      <c r="G5" s="2"/>
      <c r="H5" s="2"/>
      <c r="I5" s="32" t="s">
        <v>7</v>
      </c>
      <c r="J5" s="2"/>
      <c r="K5" s="2"/>
    </row>
    <row r="6" spans="1:11" s="6" customFormat="1" ht="47.25" customHeight="1" x14ac:dyDescent="0.2">
      <c r="A6" s="53" t="s">
        <v>47</v>
      </c>
      <c r="B6" s="54"/>
      <c r="C6" s="48" t="s">
        <v>51</v>
      </c>
      <c r="D6" s="48" t="s">
        <v>3</v>
      </c>
      <c r="E6" s="51" t="s">
        <v>4</v>
      </c>
      <c r="F6" s="51"/>
      <c r="G6" s="49" t="s">
        <v>48</v>
      </c>
      <c r="H6" s="50"/>
      <c r="I6" s="48" t="s">
        <v>52</v>
      </c>
      <c r="J6" s="2"/>
      <c r="K6" s="2"/>
    </row>
    <row r="7" spans="1:11" s="6" customFormat="1" x14ac:dyDescent="0.2">
      <c r="A7" s="53"/>
      <c r="B7" s="54"/>
      <c r="C7" s="51"/>
      <c r="D7" s="48"/>
      <c r="E7" s="19" t="s">
        <v>5</v>
      </c>
      <c r="F7" s="19" t="s">
        <v>6</v>
      </c>
      <c r="G7" s="19" t="s">
        <v>5</v>
      </c>
      <c r="H7" s="19" t="s">
        <v>6</v>
      </c>
      <c r="I7" s="51"/>
      <c r="J7" s="2"/>
      <c r="K7" s="2"/>
    </row>
    <row r="8" spans="1:11" ht="21.75" thickBot="1" x14ac:dyDescent="0.25">
      <c r="A8" s="46" t="s">
        <v>2</v>
      </c>
      <c r="B8" s="47"/>
      <c r="C8" s="20">
        <f>+C9+C11+C13+C34+C36+C38+C41+C46+C48</f>
        <v>514463538.98000002</v>
      </c>
      <c r="D8" s="20">
        <f>+D9+D11+D13+D34+D36+D38+D41+D46+D48</f>
        <v>63757292.769999996</v>
      </c>
      <c r="E8" s="20">
        <f>+E9+E11+E13+E34+E36+E38+E41+E46+E48</f>
        <v>208424295.20000002</v>
      </c>
      <c r="F8" s="20">
        <f>+E8*100/C8</f>
        <v>40.512938120596836</v>
      </c>
      <c r="G8" s="20">
        <f>+D8+E8</f>
        <v>272181587.97000003</v>
      </c>
      <c r="H8" s="20">
        <f>+G8*100/C8</f>
        <v>52.90590437363943</v>
      </c>
      <c r="I8" s="21">
        <f>+C8-D8-E8</f>
        <v>242281951.01000002</v>
      </c>
    </row>
    <row r="9" spans="1:11" s="13" customFormat="1" ht="21.75" thickTop="1" x14ac:dyDescent="0.2">
      <c r="A9" s="11" t="s">
        <v>0</v>
      </c>
      <c r="B9" s="33"/>
      <c r="C9" s="12">
        <f>+C10</f>
        <v>4947500</v>
      </c>
      <c r="D9" s="12">
        <f t="shared" ref="D9:E9" si="0">+D10</f>
        <v>0</v>
      </c>
      <c r="E9" s="12">
        <f t="shared" si="0"/>
        <v>2028329</v>
      </c>
      <c r="F9" s="22">
        <f t="shared" ref="F9:F24" si="1">E9*100/C9</f>
        <v>40.997049014653868</v>
      </c>
      <c r="G9" s="22">
        <f t="shared" ref="G9:G24" si="2">+D9+E9</f>
        <v>2028329</v>
      </c>
      <c r="H9" s="22">
        <f t="shared" ref="H9:H24" si="3">G9*100/C9</f>
        <v>40.997049014653868</v>
      </c>
      <c r="I9" s="23">
        <f t="shared" ref="I9:I24" si="4">+C9-D9-E9</f>
        <v>2919171</v>
      </c>
      <c r="J9" s="14"/>
      <c r="K9" s="14"/>
    </row>
    <row r="10" spans="1:11" x14ac:dyDescent="0.2">
      <c r="A10" s="9"/>
      <c r="B10" s="34" t="s">
        <v>8</v>
      </c>
      <c r="C10" s="7">
        <v>4947500</v>
      </c>
      <c r="D10" s="7">
        <v>0</v>
      </c>
      <c r="E10" s="7">
        <v>2028329</v>
      </c>
      <c r="F10" s="28">
        <f t="shared" si="1"/>
        <v>40.997049014653868</v>
      </c>
      <c r="G10" s="7">
        <f t="shared" si="2"/>
        <v>2028329</v>
      </c>
      <c r="H10" s="28">
        <f t="shared" si="3"/>
        <v>40.997049014653868</v>
      </c>
      <c r="I10" s="7">
        <f t="shared" si="4"/>
        <v>2919171</v>
      </c>
    </row>
    <row r="11" spans="1:11" s="13" customFormat="1" x14ac:dyDescent="0.2">
      <c r="A11" s="15" t="s">
        <v>49</v>
      </c>
      <c r="B11" s="35"/>
      <c r="C11" s="16">
        <f>+C12</f>
        <v>29383025.280000001</v>
      </c>
      <c r="D11" s="16">
        <f t="shared" ref="D11:E11" si="5">+D12</f>
        <v>0</v>
      </c>
      <c r="E11" s="16">
        <f t="shared" si="5"/>
        <v>13165510.77</v>
      </c>
      <c r="F11" s="19">
        <f t="shared" si="1"/>
        <v>44.806518881366863</v>
      </c>
      <c r="G11" s="19">
        <f t="shared" si="2"/>
        <v>13165510.77</v>
      </c>
      <c r="H11" s="19">
        <f t="shared" si="3"/>
        <v>44.806518881366863</v>
      </c>
      <c r="I11" s="24">
        <f t="shared" si="4"/>
        <v>16217514.510000002</v>
      </c>
      <c r="J11" s="14"/>
      <c r="K11" s="14"/>
    </row>
    <row r="12" spans="1:11" x14ac:dyDescent="0.2">
      <c r="A12" s="27"/>
      <c r="B12" s="44" t="s">
        <v>45</v>
      </c>
      <c r="C12" s="18">
        <v>29383025.280000001</v>
      </c>
      <c r="D12" s="18">
        <v>0</v>
      </c>
      <c r="E12" s="18">
        <v>13165510.77</v>
      </c>
      <c r="F12" s="29">
        <f t="shared" si="1"/>
        <v>44.806518881366863</v>
      </c>
      <c r="G12" s="18">
        <f t="shared" si="2"/>
        <v>13165510.77</v>
      </c>
      <c r="H12" s="29">
        <f t="shared" si="3"/>
        <v>44.806518881366863</v>
      </c>
      <c r="I12" s="18">
        <f t="shared" si="4"/>
        <v>16217514.510000002</v>
      </c>
    </row>
    <row r="13" spans="1:11" s="13" customFormat="1" x14ac:dyDescent="0.2">
      <c r="A13" s="15" t="s">
        <v>9</v>
      </c>
      <c r="B13" s="35"/>
      <c r="C13" s="16">
        <f>+C14+C15+C16+C17+C18+C19+C20+C21+C22+C23+C24+C25+C26+C27+C28+C29+C30+C31+C32+C33</f>
        <v>291889447.31999999</v>
      </c>
      <c r="D13" s="16">
        <f t="shared" ref="D13:E13" si="6">+D14+D15+D16+D17+D18+D19+D20+D21+D22+D23+D24+D25+D26+D27+D28+D29+D30+D31+D32+D33</f>
        <v>17059550.789999999</v>
      </c>
      <c r="E13" s="16">
        <f t="shared" si="6"/>
        <v>123736128.67999999</v>
      </c>
      <c r="F13" s="19">
        <f t="shared" si="1"/>
        <v>42.391436146832469</v>
      </c>
      <c r="G13" s="19">
        <f t="shared" si="2"/>
        <v>140795679.47</v>
      </c>
      <c r="H13" s="19">
        <f t="shared" si="3"/>
        <v>48.235960827883211</v>
      </c>
      <c r="I13" s="24">
        <f t="shared" si="4"/>
        <v>151093767.84999996</v>
      </c>
      <c r="J13" s="14"/>
      <c r="K13" s="14"/>
    </row>
    <row r="14" spans="1:11" x14ac:dyDescent="0.2">
      <c r="A14" s="25"/>
      <c r="B14" s="36" t="s">
        <v>10</v>
      </c>
      <c r="C14" s="26">
        <v>5324000</v>
      </c>
      <c r="D14" s="26">
        <v>0</v>
      </c>
      <c r="E14" s="26">
        <v>643495</v>
      </c>
      <c r="F14" s="30">
        <f t="shared" si="1"/>
        <v>12.086682945154019</v>
      </c>
      <c r="G14" s="26">
        <f t="shared" si="2"/>
        <v>643495</v>
      </c>
      <c r="H14" s="30">
        <f t="shared" si="3"/>
        <v>12.086682945154019</v>
      </c>
      <c r="I14" s="26">
        <f t="shared" si="4"/>
        <v>4680505</v>
      </c>
    </row>
    <row r="15" spans="1:11" x14ac:dyDescent="0.2">
      <c r="A15" s="9"/>
      <c r="B15" s="37" t="s">
        <v>11</v>
      </c>
      <c r="C15" s="7">
        <v>25021300</v>
      </c>
      <c r="D15" s="7">
        <v>1171545</v>
      </c>
      <c r="E15" s="7">
        <v>14246732.970000001</v>
      </c>
      <c r="F15" s="28">
        <f t="shared" si="1"/>
        <v>56.938420345865325</v>
      </c>
      <c r="G15" s="7">
        <f t="shared" si="2"/>
        <v>15418277.970000001</v>
      </c>
      <c r="H15" s="28">
        <f t="shared" si="3"/>
        <v>61.620611119326334</v>
      </c>
      <c r="I15" s="7">
        <f t="shared" si="4"/>
        <v>9603022.0299999993</v>
      </c>
    </row>
    <row r="16" spans="1:11" x14ac:dyDescent="0.2">
      <c r="A16" s="9"/>
      <c r="B16" s="37" t="s">
        <v>12</v>
      </c>
      <c r="C16" s="7">
        <v>2924700</v>
      </c>
      <c r="D16" s="7">
        <v>60000</v>
      </c>
      <c r="E16" s="7">
        <v>2177565.2000000002</v>
      </c>
      <c r="F16" s="28">
        <f t="shared" si="1"/>
        <v>74.454309843744667</v>
      </c>
      <c r="G16" s="7">
        <f t="shared" si="2"/>
        <v>2237565.2000000002</v>
      </c>
      <c r="H16" s="28">
        <f t="shared" si="3"/>
        <v>76.505802304509871</v>
      </c>
      <c r="I16" s="7">
        <f t="shared" si="4"/>
        <v>687134.79999999981</v>
      </c>
    </row>
    <row r="17" spans="1:9" x14ac:dyDescent="0.2">
      <c r="A17" s="9"/>
      <c r="B17" s="37" t="s">
        <v>13</v>
      </c>
      <c r="C17" s="7">
        <v>19506031.32</v>
      </c>
      <c r="D17" s="7">
        <v>11933039.76</v>
      </c>
      <c r="E17" s="7">
        <v>3151872.47</v>
      </c>
      <c r="F17" s="28">
        <f t="shared" si="1"/>
        <v>16.158450780135421</v>
      </c>
      <c r="G17" s="7">
        <f t="shared" si="2"/>
        <v>15084912.23</v>
      </c>
      <c r="H17" s="28">
        <f t="shared" si="3"/>
        <v>77.334604782127457</v>
      </c>
      <c r="I17" s="7">
        <f t="shared" si="4"/>
        <v>4421119.09</v>
      </c>
    </row>
    <row r="18" spans="1:9" x14ac:dyDescent="0.2">
      <c r="A18" s="9"/>
      <c r="B18" s="37" t="s">
        <v>14</v>
      </c>
      <c r="C18" s="7">
        <v>135866880</v>
      </c>
      <c r="D18" s="7">
        <v>2356133.2799999998</v>
      </c>
      <c r="E18" s="7">
        <v>65421860.869999997</v>
      </c>
      <c r="F18" s="28">
        <f t="shared" si="1"/>
        <v>48.151441226883257</v>
      </c>
      <c r="G18" s="7">
        <f t="shared" si="2"/>
        <v>67777994.149999991</v>
      </c>
      <c r="H18" s="28">
        <f t="shared" si="3"/>
        <v>49.885589593284244</v>
      </c>
      <c r="I18" s="7">
        <f t="shared" si="4"/>
        <v>68088885.849999994</v>
      </c>
    </row>
    <row r="19" spans="1:9" x14ac:dyDescent="0.2">
      <c r="A19" s="9"/>
      <c r="B19" s="37" t="s">
        <v>15</v>
      </c>
      <c r="C19" s="7">
        <v>3622700</v>
      </c>
      <c r="D19" s="7">
        <v>10400</v>
      </c>
      <c r="E19" s="7">
        <v>1135539</v>
      </c>
      <c r="F19" s="28">
        <f t="shared" si="1"/>
        <v>31.345101719711817</v>
      </c>
      <c r="G19" s="7">
        <f t="shared" si="2"/>
        <v>1145939</v>
      </c>
      <c r="H19" s="28">
        <f t="shared" si="3"/>
        <v>31.632180417920335</v>
      </c>
      <c r="I19" s="7">
        <f t="shared" si="4"/>
        <v>2476761</v>
      </c>
    </row>
    <row r="20" spans="1:9" x14ac:dyDescent="0.2">
      <c r="A20" s="9"/>
      <c r="B20" s="37" t="s">
        <v>16</v>
      </c>
      <c r="C20" s="7">
        <v>2468000</v>
      </c>
      <c r="D20" s="7">
        <v>14500</v>
      </c>
      <c r="E20" s="7">
        <v>1344058</v>
      </c>
      <c r="F20" s="28">
        <f t="shared" si="1"/>
        <v>54.459400324149108</v>
      </c>
      <c r="G20" s="7">
        <f t="shared" si="2"/>
        <v>1358558</v>
      </c>
      <c r="H20" s="28">
        <f t="shared" si="3"/>
        <v>55.046920583468399</v>
      </c>
      <c r="I20" s="7">
        <f t="shared" si="4"/>
        <v>1109442</v>
      </c>
    </row>
    <row r="21" spans="1:9" x14ac:dyDescent="0.2">
      <c r="A21" s="9"/>
      <c r="B21" s="37" t="s">
        <v>17</v>
      </c>
      <c r="C21" s="7">
        <v>1911400</v>
      </c>
      <c r="D21" s="7">
        <v>0</v>
      </c>
      <c r="E21" s="7">
        <v>362710</v>
      </c>
      <c r="F21" s="28">
        <f t="shared" si="1"/>
        <v>18.976143141153081</v>
      </c>
      <c r="G21" s="7">
        <f t="shared" si="2"/>
        <v>362710</v>
      </c>
      <c r="H21" s="28">
        <f t="shared" si="3"/>
        <v>18.976143141153081</v>
      </c>
      <c r="I21" s="7">
        <f t="shared" si="4"/>
        <v>1548690</v>
      </c>
    </row>
    <row r="22" spans="1:9" x14ac:dyDescent="0.2">
      <c r="A22" s="9"/>
      <c r="B22" s="38" t="s">
        <v>18</v>
      </c>
      <c r="C22" s="7">
        <v>17955550</v>
      </c>
      <c r="D22" s="7">
        <v>83400</v>
      </c>
      <c r="E22" s="7">
        <v>5224574.21</v>
      </c>
      <c r="F22" s="28">
        <f t="shared" si="1"/>
        <v>29.097266360540335</v>
      </c>
      <c r="G22" s="7">
        <f t="shared" si="2"/>
        <v>5307974.21</v>
      </c>
      <c r="H22" s="28">
        <f t="shared" si="3"/>
        <v>29.561746702273112</v>
      </c>
      <c r="I22" s="7">
        <f t="shared" si="4"/>
        <v>12647575.789999999</v>
      </c>
    </row>
    <row r="23" spans="1:9" x14ac:dyDescent="0.2">
      <c r="A23" s="9"/>
      <c r="B23" s="38" t="s">
        <v>19</v>
      </c>
      <c r="C23" s="7">
        <v>3497300</v>
      </c>
      <c r="D23" s="7">
        <v>319475</v>
      </c>
      <c r="E23" s="7">
        <v>1136505</v>
      </c>
      <c r="F23" s="28">
        <f t="shared" si="1"/>
        <v>32.496640265347551</v>
      </c>
      <c r="G23" s="7">
        <f t="shared" si="2"/>
        <v>1455980</v>
      </c>
      <c r="H23" s="28">
        <f t="shared" si="3"/>
        <v>41.631544334200669</v>
      </c>
      <c r="I23" s="7">
        <f t="shared" si="4"/>
        <v>2041320</v>
      </c>
    </row>
    <row r="24" spans="1:9" x14ac:dyDescent="0.2">
      <c r="A24" s="9"/>
      <c r="B24" s="37" t="s">
        <v>20</v>
      </c>
      <c r="C24" s="7">
        <v>2165800</v>
      </c>
      <c r="D24" s="7">
        <v>74684</v>
      </c>
      <c r="E24" s="7">
        <v>812205</v>
      </c>
      <c r="F24" s="28">
        <f t="shared" si="1"/>
        <v>37.501385169452398</v>
      </c>
      <c r="G24" s="7">
        <f t="shared" si="2"/>
        <v>886889</v>
      </c>
      <c r="H24" s="28">
        <f t="shared" si="3"/>
        <v>40.949718348878015</v>
      </c>
      <c r="I24" s="7">
        <f t="shared" si="4"/>
        <v>1278911</v>
      </c>
    </row>
    <row r="25" spans="1:9" x14ac:dyDescent="0.2">
      <c r="A25" s="9"/>
      <c r="B25" s="37" t="s">
        <v>21</v>
      </c>
      <c r="C25" s="7">
        <v>2342400</v>
      </c>
      <c r="D25" s="7">
        <v>29908</v>
      </c>
      <c r="E25" s="7">
        <v>603339.4</v>
      </c>
      <c r="F25" s="28">
        <f t="shared" ref="F25:F39" si="7">E25*100/C25</f>
        <v>25.757317281420764</v>
      </c>
      <c r="G25" s="7">
        <f t="shared" ref="G25:G39" si="8">+D25+E25</f>
        <v>633247.4</v>
      </c>
      <c r="H25" s="28">
        <f t="shared" ref="H25:H39" si="9">G25*100/C25</f>
        <v>27.034127390710381</v>
      </c>
      <c r="I25" s="7">
        <f t="shared" ref="I25:I39" si="10">+C25-D25-E25</f>
        <v>1709152.6</v>
      </c>
    </row>
    <row r="26" spans="1:9" x14ac:dyDescent="0.2">
      <c r="A26" s="9"/>
      <c r="B26" s="37" t="s">
        <v>22</v>
      </c>
      <c r="C26" s="7">
        <v>20932460</v>
      </c>
      <c r="D26" s="7">
        <v>118200</v>
      </c>
      <c r="E26" s="7">
        <v>8475853.3800000008</v>
      </c>
      <c r="F26" s="28">
        <f t="shared" si="7"/>
        <v>40.491434738200866</v>
      </c>
      <c r="G26" s="7">
        <f t="shared" si="8"/>
        <v>8594053.3800000008</v>
      </c>
      <c r="H26" s="28">
        <f t="shared" si="9"/>
        <v>41.056107977753214</v>
      </c>
      <c r="I26" s="7">
        <f t="shared" si="10"/>
        <v>12338406.619999999</v>
      </c>
    </row>
    <row r="27" spans="1:9" x14ac:dyDescent="0.2">
      <c r="A27" s="10"/>
      <c r="B27" s="39" t="s">
        <v>23</v>
      </c>
      <c r="C27" s="8">
        <v>18249476</v>
      </c>
      <c r="D27" s="8">
        <v>259585</v>
      </c>
      <c r="E27" s="8">
        <v>6857778.4000000004</v>
      </c>
      <c r="F27" s="31">
        <f t="shared" si="7"/>
        <v>37.577946895571138</v>
      </c>
      <c r="G27" s="8">
        <f t="shared" si="8"/>
        <v>7117363.4000000004</v>
      </c>
      <c r="H27" s="31">
        <f t="shared" si="9"/>
        <v>39.00037129833207</v>
      </c>
      <c r="I27" s="8">
        <f t="shared" si="10"/>
        <v>11132112.6</v>
      </c>
    </row>
    <row r="28" spans="1:9" x14ac:dyDescent="0.2">
      <c r="A28" s="9"/>
      <c r="B28" s="37" t="s">
        <v>24</v>
      </c>
      <c r="C28" s="7">
        <v>1862500</v>
      </c>
      <c r="D28" s="7">
        <v>0</v>
      </c>
      <c r="E28" s="7">
        <v>87384</v>
      </c>
      <c r="F28" s="28">
        <f t="shared" si="7"/>
        <v>4.6917583892617447</v>
      </c>
      <c r="G28" s="7">
        <f t="shared" si="8"/>
        <v>87384</v>
      </c>
      <c r="H28" s="28">
        <f t="shared" si="9"/>
        <v>4.6917583892617447</v>
      </c>
      <c r="I28" s="7">
        <f t="shared" si="10"/>
        <v>1775116</v>
      </c>
    </row>
    <row r="29" spans="1:9" x14ac:dyDescent="0.2">
      <c r="A29" s="9"/>
      <c r="B29" s="37" t="s">
        <v>25</v>
      </c>
      <c r="C29" s="7">
        <v>1015000</v>
      </c>
      <c r="D29" s="7">
        <v>19500</v>
      </c>
      <c r="E29" s="7">
        <v>343770.2</v>
      </c>
      <c r="F29" s="28">
        <f t="shared" si="7"/>
        <v>33.868985221674876</v>
      </c>
      <c r="G29" s="7">
        <f t="shared" si="8"/>
        <v>363270.2</v>
      </c>
      <c r="H29" s="28">
        <f t="shared" si="9"/>
        <v>35.790167487684727</v>
      </c>
      <c r="I29" s="7">
        <f t="shared" si="10"/>
        <v>651729.80000000005</v>
      </c>
    </row>
    <row r="30" spans="1:9" x14ac:dyDescent="0.2">
      <c r="A30" s="9"/>
      <c r="B30" s="37" t="s">
        <v>26</v>
      </c>
      <c r="C30" s="7">
        <v>17342450</v>
      </c>
      <c r="D30" s="7">
        <v>502686.25</v>
      </c>
      <c r="E30" s="7">
        <v>8871757.3800000008</v>
      </c>
      <c r="F30" s="28">
        <f t="shared" si="7"/>
        <v>51.156309402650727</v>
      </c>
      <c r="G30" s="7">
        <f t="shared" si="8"/>
        <v>9374443.6300000008</v>
      </c>
      <c r="H30" s="28">
        <f t="shared" si="9"/>
        <v>54.054897837387458</v>
      </c>
      <c r="I30" s="7">
        <f t="shared" si="10"/>
        <v>7968006.3699999992</v>
      </c>
    </row>
    <row r="31" spans="1:9" x14ac:dyDescent="0.2">
      <c r="A31" s="9"/>
      <c r="B31" s="37" t="s">
        <v>27</v>
      </c>
      <c r="C31" s="7">
        <v>3057100</v>
      </c>
      <c r="D31" s="7">
        <v>98494.5</v>
      </c>
      <c r="E31" s="7">
        <v>796622.2</v>
      </c>
      <c r="F31" s="28">
        <f t="shared" ref="F31" si="11">E31*100/C31</f>
        <v>26.058100814497401</v>
      </c>
      <c r="G31" s="7">
        <f t="shared" ref="G31" si="12">+D31+E31</f>
        <v>895116.7</v>
      </c>
      <c r="H31" s="28">
        <f t="shared" ref="H31" si="13">G31*100/C31</f>
        <v>29.27992869058912</v>
      </c>
      <c r="I31" s="7">
        <f t="shared" ref="I31" si="14">+C31-D31-E31</f>
        <v>2161983.2999999998</v>
      </c>
    </row>
    <row r="32" spans="1:9" x14ac:dyDescent="0.2">
      <c r="A32" s="9"/>
      <c r="B32" s="37" t="s">
        <v>28</v>
      </c>
      <c r="C32" s="7">
        <v>3360300</v>
      </c>
      <c r="D32" s="7">
        <v>8000</v>
      </c>
      <c r="E32" s="7">
        <v>1711238</v>
      </c>
      <c r="F32" s="28">
        <f t="shared" si="7"/>
        <v>50.925155492069159</v>
      </c>
      <c r="G32" s="7">
        <f t="shared" si="8"/>
        <v>1719238</v>
      </c>
      <c r="H32" s="28">
        <f t="shared" si="9"/>
        <v>51.163229473558907</v>
      </c>
      <c r="I32" s="7">
        <f t="shared" si="10"/>
        <v>1641062</v>
      </c>
    </row>
    <row r="33" spans="1:11" x14ac:dyDescent="0.2">
      <c r="A33" s="10"/>
      <c r="B33" s="39" t="s">
        <v>29</v>
      </c>
      <c r="C33" s="8">
        <v>3464100</v>
      </c>
      <c r="D33" s="8">
        <v>0</v>
      </c>
      <c r="E33" s="8">
        <v>331268</v>
      </c>
      <c r="F33" s="31">
        <f t="shared" si="7"/>
        <v>9.5628879073929731</v>
      </c>
      <c r="G33" s="8">
        <f t="shared" si="8"/>
        <v>331268</v>
      </c>
      <c r="H33" s="31">
        <f t="shared" si="9"/>
        <v>9.5628879073929731</v>
      </c>
      <c r="I33" s="8">
        <f t="shared" si="10"/>
        <v>3132832</v>
      </c>
    </row>
    <row r="34" spans="1:11" s="13" customFormat="1" x14ac:dyDescent="0.2">
      <c r="A34" s="17" t="s">
        <v>30</v>
      </c>
      <c r="B34" s="35"/>
      <c r="C34" s="16">
        <f>C35</f>
        <v>2156000</v>
      </c>
      <c r="D34" s="16">
        <f t="shared" ref="D34:E34" si="15">D35</f>
        <v>70000</v>
      </c>
      <c r="E34" s="16">
        <f t="shared" si="15"/>
        <v>243239</v>
      </c>
      <c r="F34" s="19">
        <f t="shared" si="7"/>
        <v>11.2819573283859</v>
      </c>
      <c r="G34" s="19">
        <f t="shared" si="8"/>
        <v>313239</v>
      </c>
      <c r="H34" s="19">
        <f t="shared" si="9"/>
        <v>14.528710575139147</v>
      </c>
      <c r="I34" s="24">
        <f t="shared" si="10"/>
        <v>1842761</v>
      </c>
      <c r="J34" s="14"/>
      <c r="K34" s="14"/>
    </row>
    <row r="35" spans="1:11" x14ac:dyDescent="0.2">
      <c r="A35" s="10"/>
      <c r="B35" s="39" t="s">
        <v>31</v>
      </c>
      <c r="C35" s="8">
        <v>2156000</v>
      </c>
      <c r="D35" s="8">
        <v>70000</v>
      </c>
      <c r="E35" s="8">
        <v>243239</v>
      </c>
      <c r="F35" s="31">
        <f t="shared" si="7"/>
        <v>11.2819573283859</v>
      </c>
      <c r="G35" s="8">
        <f>+D35+E35</f>
        <v>313239</v>
      </c>
      <c r="H35" s="31">
        <f t="shared" si="9"/>
        <v>14.528710575139147</v>
      </c>
      <c r="I35" s="8">
        <f t="shared" si="10"/>
        <v>1842761</v>
      </c>
    </row>
    <row r="36" spans="1:11" s="13" customFormat="1" x14ac:dyDescent="0.2">
      <c r="A36" s="17" t="s">
        <v>32</v>
      </c>
      <c r="B36" s="35"/>
      <c r="C36" s="16">
        <f>+C37</f>
        <v>147383066.38</v>
      </c>
      <c r="D36" s="16">
        <f t="shared" ref="D36:E36" si="16">+D37</f>
        <v>45187567.979999997</v>
      </c>
      <c r="E36" s="16">
        <f t="shared" si="16"/>
        <v>51357312.990000002</v>
      </c>
      <c r="F36" s="19">
        <f t="shared" si="7"/>
        <v>34.846142268192914</v>
      </c>
      <c r="G36" s="19">
        <f t="shared" si="8"/>
        <v>96544880.969999999</v>
      </c>
      <c r="H36" s="19">
        <f t="shared" si="9"/>
        <v>65.506087871096994</v>
      </c>
      <c r="I36" s="24">
        <f t="shared" si="10"/>
        <v>50838185.410000004</v>
      </c>
      <c r="J36" s="14"/>
      <c r="K36" s="14"/>
    </row>
    <row r="37" spans="1:11" x14ac:dyDescent="0.2">
      <c r="A37" s="9"/>
      <c r="B37" s="38" t="s">
        <v>33</v>
      </c>
      <c r="C37" s="7">
        <v>147383066.38</v>
      </c>
      <c r="D37" s="7">
        <v>45187567.979999997</v>
      </c>
      <c r="E37" s="7">
        <v>51357312.990000002</v>
      </c>
      <c r="F37" s="28">
        <f t="shared" si="7"/>
        <v>34.846142268192914</v>
      </c>
      <c r="G37" s="7">
        <f t="shared" si="8"/>
        <v>96544880.969999999</v>
      </c>
      <c r="H37" s="28">
        <f t="shared" si="9"/>
        <v>65.506087871096994</v>
      </c>
      <c r="I37" s="7">
        <f t="shared" si="10"/>
        <v>50838185.410000004</v>
      </c>
    </row>
    <row r="38" spans="1:11" s="13" customFormat="1" x14ac:dyDescent="0.2">
      <c r="A38" s="17" t="s">
        <v>34</v>
      </c>
      <c r="B38" s="35"/>
      <c r="C38" s="16">
        <f>+C39+C40</f>
        <v>31501700</v>
      </c>
      <c r="D38" s="16">
        <f>+D39+D40</f>
        <v>1304974</v>
      </c>
      <c r="E38" s="16">
        <f>+E39+E40</f>
        <v>13567692.359999999</v>
      </c>
      <c r="F38" s="19">
        <f t="shared" si="7"/>
        <v>43.069714840786368</v>
      </c>
      <c r="G38" s="19">
        <f t="shared" si="8"/>
        <v>14872666.359999999</v>
      </c>
      <c r="H38" s="19">
        <f t="shared" si="9"/>
        <v>47.212265877714536</v>
      </c>
      <c r="I38" s="24">
        <f t="shared" si="10"/>
        <v>16629033.640000001</v>
      </c>
      <c r="J38" s="14"/>
      <c r="K38" s="14"/>
    </row>
    <row r="39" spans="1:11" x14ac:dyDescent="0.2">
      <c r="A39" s="9"/>
      <c r="B39" s="37" t="s">
        <v>35</v>
      </c>
      <c r="C39" s="7">
        <v>1172200</v>
      </c>
      <c r="D39" s="7">
        <v>0</v>
      </c>
      <c r="E39" s="7">
        <v>647691</v>
      </c>
      <c r="F39" s="28">
        <f t="shared" si="7"/>
        <v>55.25430813854291</v>
      </c>
      <c r="G39" s="7">
        <f t="shared" si="8"/>
        <v>647691</v>
      </c>
      <c r="H39" s="28">
        <f t="shared" si="9"/>
        <v>55.25430813854291</v>
      </c>
      <c r="I39" s="7">
        <f t="shared" si="10"/>
        <v>524509</v>
      </c>
    </row>
    <row r="40" spans="1:11" x14ac:dyDescent="0.2">
      <c r="A40" s="9"/>
      <c r="B40" s="37" t="s">
        <v>36</v>
      </c>
      <c r="C40" s="7">
        <v>30329500</v>
      </c>
      <c r="D40" s="7">
        <v>1304974</v>
      </c>
      <c r="E40" s="7">
        <v>12920001.359999999</v>
      </c>
      <c r="F40" s="28">
        <f t="shared" ref="F40:F49" si="17">E40*100/C40</f>
        <v>42.598794441055738</v>
      </c>
      <c r="G40" s="7">
        <f t="shared" ref="G40:G49" si="18">+D40+E40</f>
        <v>14224975.359999999</v>
      </c>
      <c r="H40" s="28">
        <f t="shared" ref="H40:H49" si="19">G40*100/C40</f>
        <v>46.901450271188118</v>
      </c>
      <c r="I40" s="7">
        <f t="shared" ref="I40:I49" si="20">+C40-D40-E40</f>
        <v>16104524.640000001</v>
      </c>
    </row>
    <row r="41" spans="1:11" s="13" customFormat="1" x14ac:dyDescent="0.2">
      <c r="A41" s="17" t="s">
        <v>37</v>
      </c>
      <c r="B41" s="35"/>
      <c r="C41" s="16">
        <f>+C42+C43+C44+C45</f>
        <v>0</v>
      </c>
      <c r="D41" s="16">
        <f>+D42+D43+D44+D45</f>
        <v>0</v>
      </c>
      <c r="E41" s="16">
        <f>+E42+E43+E44+E45</f>
        <v>0</v>
      </c>
      <c r="F41" s="41" t="e">
        <f t="shared" si="17"/>
        <v>#DIV/0!</v>
      </c>
      <c r="G41" s="19">
        <f t="shared" si="18"/>
        <v>0</v>
      </c>
      <c r="H41" s="41" t="e">
        <f t="shared" si="19"/>
        <v>#DIV/0!</v>
      </c>
      <c r="I41" s="24">
        <f t="shared" si="20"/>
        <v>0</v>
      </c>
      <c r="J41" s="14"/>
      <c r="K41" s="14"/>
    </row>
    <row r="42" spans="1:11" x14ac:dyDescent="0.2">
      <c r="A42" s="9"/>
      <c r="B42" s="38" t="s">
        <v>38</v>
      </c>
      <c r="C42" s="7">
        <v>0</v>
      </c>
      <c r="D42" s="7">
        <v>0</v>
      </c>
      <c r="E42" s="7">
        <v>0</v>
      </c>
      <c r="F42" s="42" t="e">
        <f t="shared" si="17"/>
        <v>#DIV/0!</v>
      </c>
      <c r="G42" s="7">
        <f t="shared" si="18"/>
        <v>0</v>
      </c>
      <c r="H42" s="42" t="e">
        <f t="shared" si="19"/>
        <v>#DIV/0!</v>
      </c>
      <c r="I42" s="7">
        <f t="shared" si="20"/>
        <v>0</v>
      </c>
    </row>
    <row r="43" spans="1:11" x14ac:dyDescent="0.2">
      <c r="A43" s="9"/>
      <c r="B43" s="37" t="s">
        <v>39</v>
      </c>
      <c r="C43" s="7">
        <v>0</v>
      </c>
      <c r="D43" s="7">
        <v>0</v>
      </c>
      <c r="E43" s="7">
        <v>0</v>
      </c>
      <c r="F43" s="42" t="e">
        <f t="shared" si="17"/>
        <v>#DIV/0!</v>
      </c>
      <c r="G43" s="7">
        <f t="shared" si="18"/>
        <v>0</v>
      </c>
      <c r="H43" s="42" t="e">
        <f t="shared" si="19"/>
        <v>#DIV/0!</v>
      </c>
      <c r="I43" s="7">
        <f t="shared" si="20"/>
        <v>0</v>
      </c>
    </row>
    <row r="44" spans="1:11" x14ac:dyDescent="0.2">
      <c r="A44" s="9"/>
      <c r="B44" s="37" t="s">
        <v>40</v>
      </c>
      <c r="C44" s="7">
        <v>0</v>
      </c>
      <c r="D44" s="7">
        <v>0</v>
      </c>
      <c r="E44" s="7">
        <v>0</v>
      </c>
      <c r="F44" s="42" t="e">
        <f t="shared" si="17"/>
        <v>#DIV/0!</v>
      </c>
      <c r="G44" s="7">
        <f t="shared" si="18"/>
        <v>0</v>
      </c>
      <c r="H44" s="42" t="e">
        <f t="shared" si="19"/>
        <v>#DIV/0!</v>
      </c>
      <c r="I44" s="7">
        <f t="shared" si="20"/>
        <v>0</v>
      </c>
    </row>
    <row r="45" spans="1:11" x14ac:dyDescent="0.2">
      <c r="A45" s="9"/>
      <c r="B45" s="37" t="s">
        <v>41</v>
      </c>
      <c r="C45" s="7">
        <v>0</v>
      </c>
      <c r="D45" s="7">
        <v>0</v>
      </c>
      <c r="E45" s="7">
        <v>0</v>
      </c>
      <c r="F45" s="42" t="e">
        <f t="shared" si="17"/>
        <v>#DIV/0!</v>
      </c>
      <c r="G45" s="7">
        <f t="shared" si="18"/>
        <v>0</v>
      </c>
      <c r="H45" s="42" t="e">
        <f t="shared" si="19"/>
        <v>#DIV/0!</v>
      </c>
      <c r="I45" s="7">
        <f t="shared" si="20"/>
        <v>0</v>
      </c>
    </row>
    <row r="46" spans="1:11" s="13" customFormat="1" x14ac:dyDescent="0.2">
      <c r="A46" s="17" t="s">
        <v>42</v>
      </c>
      <c r="B46" s="35"/>
      <c r="C46" s="16">
        <f>C47</f>
        <v>1795000</v>
      </c>
      <c r="D46" s="16">
        <f t="shared" ref="D46" si="21">D47</f>
        <v>45000</v>
      </c>
      <c r="E46" s="16">
        <f t="shared" ref="E46" si="22">E47</f>
        <v>414307.6</v>
      </c>
      <c r="F46" s="19">
        <f t="shared" si="17"/>
        <v>23.081203342618384</v>
      </c>
      <c r="G46" s="19">
        <f t="shared" si="18"/>
        <v>459307.6</v>
      </c>
      <c r="H46" s="19">
        <f t="shared" si="19"/>
        <v>25.588167130919221</v>
      </c>
      <c r="I46" s="24">
        <f t="shared" si="20"/>
        <v>1335692.3999999999</v>
      </c>
      <c r="J46" s="14"/>
      <c r="K46" s="14"/>
    </row>
    <row r="47" spans="1:11" x14ac:dyDescent="0.2">
      <c r="A47" s="9"/>
      <c r="B47" s="37" t="s">
        <v>43</v>
      </c>
      <c r="C47" s="7">
        <v>1795000</v>
      </c>
      <c r="D47" s="7">
        <v>45000</v>
      </c>
      <c r="E47" s="7">
        <v>414307.6</v>
      </c>
      <c r="F47" s="28">
        <f t="shared" si="17"/>
        <v>23.081203342618384</v>
      </c>
      <c r="G47" s="7">
        <f t="shared" si="18"/>
        <v>459307.6</v>
      </c>
      <c r="H47" s="28">
        <f t="shared" si="19"/>
        <v>25.588167130919221</v>
      </c>
      <c r="I47" s="7">
        <f t="shared" si="20"/>
        <v>1335692.3999999999</v>
      </c>
    </row>
    <row r="48" spans="1:11" s="13" customFormat="1" x14ac:dyDescent="0.2">
      <c r="A48" s="17" t="s">
        <v>46</v>
      </c>
      <c r="B48" s="35"/>
      <c r="C48" s="16">
        <f>C49</f>
        <v>5407800</v>
      </c>
      <c r="D48" s="16">
        <f t="shared" ref="D48:E48" si="23">D49</f>
        <v>90200</v>
      </c>
      <c r="E48" s="16">
        <f t="shared" si="23"/>
        <v>3911774.8</v>
      </c>
      <c r="F48" s="19">
        <f t="shared" si="17"/>
        <v>72.33578904545287</v>
      </c>
      <c r="G48" s="19">
        <f t="shared" si="18"/>
        <v>4001974.8</v>
      </c>
      <c r="H48" s="19">
        <f t="shared" si="19"/>
        <v>74.003750138688559</v>
      </c>
      <c r="I48" s="24">
        <f t="shared" si="20"/>
        <v>1405825.2000000002</v>
      </c>
      <c r="J48" s="14"/>
      <c r="K48" s="14"/>
    </row>
    <row r="49" spans="1:9" x14ac:dyDescent="0.2">
      <c r="A49" s="27"/>
      <c r="B49" s="40" t="s">
        <v>44</v>
      </c>
      <c r="C49" s="18">
        <v>5407800</v>
      </c>
      <c r="D49" s="18">
        <v>90200</v>
      </c>
      <c r="E49" s="18">
        <v>3911774.8</v>
      </c>
      <c r="F49" s="29">
        <f t="shared" si="17"/>
        <v>72.33578904545287</v>
      </c>
      <c r="G49" s="18">
        <f t="shared" si="18"/>
        <v>4001974.8</v>
      </c>
      <c r="H49" s="29">
        <f t="shared" si="19"/>
        <v>74.003750138688559</v>
      </c>
      <c r="I49" s="18">
        <f t="shared" si="20"/>
        <v>1405825.2000000002</v>
      </c>
    </row>
  </sheetData>
  <mergeCells count="10">
    <mergeCell ref="A8:B8"/>
    <mergeCell ref="D6:D7"/>
    <mergeCell ref="G6:H6"/>
    <mergeCell ref="I6:I7"/>
    <mergeCell ref="A1:I1"/>
    <mergeCell ref="A2:I2"/>
    <mergeCell ref="A3:I3"/>
    <mergeCell ref="C6:C7"/>
    <mergeCell ref="A6:B7"/>
    <mergeCell ref="E6:F6"/>
  </mergeCells>
  <printOptions horizontalCentered="1"/>
  <pageMargins left="0.39370078740157483" right="0.39370078740157483" top="0.98425196850393704" bottom="0.7" header="0.31496062992125984" footer="0.45"/>
  <pageSetup paperSize="9" scale="75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โครงการ</vt:lpstr>
      <vt:lpstr>โครงการ!Print_Area</vt:lpstr>
      <vt:lpstr>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GFMIS_USER</dc:creator>
  <cp:lastModifiedBy>user</cp:lastModifiedBy>
  <cp:lastPrinted>2024-01-16T03:27:33Z</cp:lastPrinted>
  <dcterms:created xsi:type="dcterms:W3CDTF">2021-11-16T03:51:08Z</dcterms:created>
  <dcterms:modified xsi:type="dcterms:W3CDTF">2024-01-16T03:27:38Z</dcterms:modified>
</cp:coreProperties>
</file>