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7\เสนอผู้บริหาร 2023.12.31\"/>
    </mc:Choice>
  </mc:AlternateContent>
  <xr:revisionPtr revIDLastSave="0" documentId="13_ncr:1_{B49B8F9F-F923-4B10-832D-A264F26B2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ครงการ" sheetId="3" r:id="rId1"/>
  </sheets>
  <definedNames>
    <definedName name="_xlnm._FilterDatabase" localSheetId="0" hidden="1">โครงการ!$A$9:$K$49</definedName>
    <definedName name="_xlnm.Print_Area" localSheetId="0">โครงการ!$A$1:$I$49</definedName>
    <definedName name="_xlnm.Print_Titles" localSheetId="0">โครงการ!$5:$7</definedName>
  </definedNames>
  <calcPr calcId="181029"/>
</workbook>
</file>

<file path=xl/calcChain.xml><?xml version="1.0" encoding="utf-8"?>
<calcChain xmlns="http://schemas.openxmlformats.org/spreadsheetml/2006/main">
  <c r="E34" i="3" l="1"/>
  <c r="D34" i="3"/>
  <c r="C34" i="3"/>
  <c r="C36" i="3"/>
  <c r="E41" i="3"/>
  <c r="F16" i="3" l="1"/>
  <c r="G16" i="3"/>
  <c r="G35" i="3" l="1"/>
  <c r="F31" i="3"/>
  <c r="G31" i="3"/>
  <c r="H31" i="3" s="1"/>
  <c r="I31" i="3"/>
  <c r="C46" i="3"/>
  <c r="E13" i="3" l="1"/>
  <c r="D13" i="3"/>
  <c r="C13" i="3"/>
  <c r="F18" i="3" l="1"/>
  <c r="G17" i="3"/>
  <c r="G15" i="3"/>
  <c r="F15" i="3"/>
  <c r="F19" i="3"/>
  <c r="F20" i="3"/>
  <c r="G20" i="3"/>
  <c r="F21" i="3"/>
  <c r="G25" i="3"/>
  <c r="H25" i="3" s="1"/>
  <c r="G24" i="3"/>
  <c r="G28" i="3"/>
  <c r="G29" i="3"/>
  <c r="G33" i="3"/>
  <c r="D36" i="3"/>
  <c r="E36" i="3"/>
  <c r="G40" i="3"/>
  <c r="G39" i="3"/>
  <c r="H39" i="3" s="1"/>
  <c r="F40" i="3"/>
  <c r="F45" i="3"/>
  <c r="D46" i="3"/>
  <c r="E48" i="3"/>
  <c r="C48" i="3"/>
  <c r="D11" i="3"/>
  <c r="C11" i="3"/>
  <c r="E9" i="3"/>
  <c r="D9" i="3"/>
  <c r="C9" i="3"/>
  <c r="G22" i="3"/>
  <c r="F17" i="3"/>
  <c r="H22" i="3" l="1"/>
  <c r="F35" i="3"/>
  <c r="G42" i="3"/>
  <c r="H42" i="3" s="1"/>
  <c r="G44" i="3"/>
  <c r="H44" i="3" s="1"/>
  <c r="G12" i="3"/>
  <c r="H12" i="3" s="1"/>
  <c r="I40" i="3"/>
  <c r="F44" i="3"/>
  <c r="F49" i="3"/>
  <c r="I47" i="3"/>
  <c r="D38" i="3"/>
  <c r="E46" i="3"/>
  <c r="G46" i="3" s="1"/>
  <c r="H46" i="3" s="1"/>
  <c r="C41" i="3"/>
  <c r="I29" i="3"/>
  <c r="F47" i="3"/>
  <c r="I49" i="3"/>
  <c r="C38" i="3"/>
  <c r="I37" i="3"/>
  <c r="I45" i="3"/>
  <c r="F37" i="3"/>
  <c r="G47" i="3"/>
  <c r="H47" i="3" s="1"/>
  <c r="H15" i="3"/>
  <c r="H24" i="3"/>
  <c r="H33" i="3"/>
  <c r="F34" i="3"/>
  <c r="F32" i="3"/>
  <c r="I30" i="3"/>
  <c r="I28" i="3"/>
  <c r="I27" i="3"/>
  <c r="F26" i="3"/>
  <c r="F25" i="3"/>
  <c r="I23" i="3"/>
  <c r="F22" i="3"/>
  <c r="I20" i="3"/>
  <c r="I19" i="3"/>
  <c r="H16" i="3"/>
  <c r="I18" i="3"/>
  <c r="E38" i="3"/>
  <c r="E11" i="3"/>
  <c r="F11" i="3" s="1"/>
  <c r="I12" i="3"/>
  <c r="G18" i="3"/>
  <c r="H18" i="3" s="1"/>
  <c r="H20" i="3"/>
  <c r="I22" i="3"/>
  <c r="I25" i="3"/>
  <c r="G30" i="3"/>
  <c r="H30" i="3" s="1"/>
  <c r="I42" i="3"/>
  <c r="H28" i="3"/>
  <c r="I44" i="3"/>
  <c r="G45" i="3"/>
  <c r="H45" i="3" s="1"/>
  <c r="F33" i="3"/>
  <c r="I32" i="3"/>
  <c r="H29" i="3"/>
  <c r="F27" i="3"/>
  <c r="F23" i="3"/>
  <c r="H17" i="3"/>
  <c r="I10" i="3"/>
  <c r="F12" i="3"/>
  <c r="F14" i="3"/>
  <c r="I16" i="3"/>
  <c r="F39" i="3"/>
  <c r="G36" i="3"/>
  <c r="H36" i="3" s="1"/>
  <c r="F29" i="3"/>
  <c r="F28" i="3"/>
  <c r="I21" i="3"/>
  <c r="I15" i="3"/>
  <c r="G27" i="3"/>
  <c r="H27" i="3" s="1"/>
  <c r="F42" i="3"/>
  <c r="D48" i="3"/>
  <c r="G48" i="3" s="1"/>
  <c r="H48" i="3" s="1"/>
  <c r="G43" i="3"/>
  <c r="H43" i="3" s="1"/>
  <c r="I35" i="3"/>
  <c r="I26" i="3"/>
  <c r="I14" i="3"/>
  <c r="G14" i="3"/>
  <c r="H14" i="3" s="1"/>
  <c r="I17" i="3"/>
  <c r="G19" i="3"/>
  <c r="H19" i="3" s="1"/>
  <c r="G21" i="3"/>
  <c r="H21" i="3" s="1"/>
  <c r="G23" i="3"/>
  <c r="H23" i="3" s="1"/>
  <c r="F24" i="3"/>
  <c r="I24" i="3"/>
  <c r="G26" i="3"/>
  <c r="H26" i="3" s="1"/>
  <c r="G32" i="3"/>
  <c r="H32" i="3" s="1"/>
  <c r="I33" i="3"/>
  <c r="F30" i="3"/>
  <c r="H35" i="3"/>
  <c r="G34" i="3"/>
  <c r="H34" i="3" s="1"/>
  <c r="G37" i="3"/>
  <c r="H37" i="3" s="1"/>
  <c r="I36" i="3"/>
  <c r="F36" i="3"/>
  <c r="I39" i="3"/>
  <c r="H40" i="3"/>
  <c r="I43" i="3"/>
  <c r="F43" i="3"/>
  <c r="D41" i="3"/>
  <c r="G49" i="3"/>
  <c r="H49" i="3" s="1"/>
  <c r="F48" i="3"/>
  <c r="G9" i="3"/>
  <c r="H9" i="3" s="1"/>
  <c r="G10" i="3"/>
  <c r="H10" i="3" s="1"/>
  <c r="F9" i="3"/>
  <c r="I9" i="3"/>
  <c r="F10" i="3"/>
  <c r="C8" i="3" l="1"/>
  <c r="D8" i="3"/>
  <c r="E8" i="3"/>
  <c r="F38" i="3"/>
  <c r="G38" i="3"/>
  <c r="H38" i="3" s="1"/>
  <c r="G41" i="3"/>
  <c r="H41" i="3" s="1"/>
  <c r="F41" i="3"/>
  <c r="F13" i="3"/>
  <c r="G13" i="3"/>
  <c r="H13" i="3" s="1"/>
  <c r="I13" i="3"/>
  <c r="I11" i="3"/>
  <c r="G11" i="3"/>
  <c r="H11" i="3" s="1"/>
  <c r="F46" i="3"/>
  <c r="I46" i="3"/>
  <c r="I38" i="3"/>
  <c r="I48" i="3"/>
  <c r="I34" i="3"/>
  <c r="I41" i="3"/>
  <c r="F8" i="3" l="1"/>
  <c r="G8" i="3"/>
  <c r="H8" i="3" s="1"/>
  <c r="I8" i="3"/>
</calcChain>
</file>

<file path=xl/sharedStrings.xml><?xml version="1.0" encoding="utf-8"?>
<sst xmlns="http://schemas.openxmlformats.org/spreadsheetml/2006/main" count="56" uniqueCount="54">
  <si>
    <t>แผนงานบูรณาการขับเคลื่อนการแก้ไขปัญหาจังหวัดชายแดนภาคใต้</t>
  </si>
  <si>
    <t>กรมส่งเสริมการเกษตร</t>
  </si>
  <si>
    <t>รวมทั้งสิ้น</t>
  </si>
  <si>
    <t>ใบสั่งซื้อ/สัญญา
(PO)</t>
  </si>
  <si>
    <t>ผลการเบิกจ่าย</t>
  </si>
  <si>
    <t>จำนวนเงิน</t>
  </si>
  <si>
    <t>ร้อยละ</t>
  </si>
  <si>
    <t>หน่วย : บาท</t>
  </si>
  <si>
    <t>โครงการพัฒนาตามศักยภาพของพื้นที่</t>
  </si>
  <si>
    <t>แผนงานยุทธศาสตร์การเกษตรสร้างมูลค่า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</si>
  <si>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</si>
  <si>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โครงการยกระดับคุณภาพมาตรฐานสินค้าเกษตร</t>
  </si>
  <si>
    <t>โครงการส่งเสริมการใช้เครื่องจักรกลทางการเกษตร</t>
  </si>
  <si>
    <t>โครงการขึ้นทะเบียนและปรับปรุงทะเบียนเกษตรกร</t>
  </si>
  <si>
    <t>โครงการระบบส่งเสริมเกษตรแบบแปลงใหญ่</t>
  </si>
  <si>
    <t>โครงการพัฒนาเกษตรกรรมยั่งยืน</t>
  </si>
  <si>
    <t>โครงการพัฒนาศักยภาพกระบวนการผลิตสินค้าเกษตร</t>
  </si>
  <si>
    <t>โครงการส่งเสริมการเพิ่มประสิทธิภาพการใช้น้ำในระดับไร่นา</t>
  </si>
  <si>
    <t>โครงการส่งเสริมและพัฒนาสินค้าเกษตรอัตลักษณ์พื้นถิ่น</t>
  </si>
  <si>
    <t>โครงการส่งเสริมและพัฒนาสินค้าเกษตรชีวภาพ</t>
  </si>
  <si>
    <t>โครงการผลิตและขยายพืชพันธุ์ดีเพื่อเพิ่มประสิทธิภาพการผลิตภาคเกษตร</t>
  </si>
  <si>
    <t>โครงการพัฒนาประสิทธิภาพโลจิสติกส์เกษตรเพื่อลดการสูญเสีย</t>
  </si>
  <si>
    <t>โครงการส่งเสริมและพัฒนาวิสาหกิจชุมชน</t>
  </si>
  <si>
    <t>โครงการเพิ่มประสิทธิภาพการผลิตสินค้าเกษตร</t>
  </si>
  <si>
    <t>โครงการส่งเสริมการแปรรูปสินค้าเกษตร</t>
  </si>
  <si>
    <t>โครงการสร้างเครือข่ายบริการเครื่องจักรกลทางการเกษตรร่วมกันของชุมชน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</si>
  <si>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</si>
  <si>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โครงการ 1 อำเภอ 1 แปลงเกษตรอัจฉริยะ</t>
  </si>
  <si>
    <t>โครงการสร้างมูลค่าเพิ่มจากวัสดุเหลือใช้ทางการเกษตร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</si>
  <si>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</si>
  <si>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แผนงานบูรณาการสร้างรายได้จากการท่องเที่ยว</t>
  </si>
  <si>
    <t>โครงการส่งเสริมการท่องเที่ยวชุมชน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</si>
  <si>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</si>
  <si>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</si>
  <si>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แผนงานยุทธศาสตร์เสริมสร้างพลังทางสังคม</t>
  </si>
  <si>
    <t>โครงการพัฒนาพื้นที่โครงการหลวง</t>
  </si>
  <si>
    <t>โครงการส่งเสริมการดำเนินงานโครงการอันเนื่องมาจากพระราชดำริ</t>
  </si>
  <si>
    <t>แผนงานบูรณาการพัฒนาและส่งเสริมเศรษฐกิจฐานราก</t>
  </si>
  <si>
    <t>โครงการพัฒนาเกษตรกรปราดเปรื่อง (Smart Farmer)</t>
  </si>
  <si>
    <t>โครงการส่งเสริมและพัฒนาอาชีพเพื่อแก้ไขปัญหาที่ดินทำกินของเกษตรกร</t>
  </si>
  <si>
    <t>โครงการศูนย์เรียนรู้การเพิ่มประสิทธิภาพการผลิตสินค้าเกษตร</t>
  </si>
  <si>
    <t>โครงการสร้างความเข้มแข็งกลุ่มการผลิตด้านการเกษตร</t>
  </si>
  <si>
    <t>แผนงานยุทธศาสตร์เพื่อสนับสนุนด้านการสร้างโอกาสและความเสมอภาคทางสังคม</t>
  </si>
  <si>
    <t>โครงการส่งเสริมเคหกิจเกษตรในครัวเรือนเกษตรสูงวัย</t>
  </si>
  <si>
    <t>โครงการส่งเสริมการหยุดเผาในพื้นที่การเกษตร</t>
  </si>
  <si>
    <t>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</t>
  </si>
  <si>
    <t>แผนงานยุทธศาสตร์จัดการมลพิษและสิ่งแวดล้อม</t>
  </si>
  <si>
    <t>แผนงาน - ผลผลิต - รายการ - โครงการ</t>
  </si>
  <si>
    <t>ผลการใช้จ่าย
(PO + ผลการเบิกจ่าย)</t>
  </si>
  <si>
    <t>แผนงานบุคลากรภาครัฐ</t>
  </si>
  <si>
    <t>รายงานผลการใช้จ่ายเงินงบประมาณ ประจำปีงบประมาณ พ.ศ. 2566 ไปพลางก่อน (งบดำเนินงาน - รายโครงการ)</t>
  </si>
  <si>
    <t>งบที่ได้รับ
ปีงบประมาณ 2566
ไปพลางก่อน</t>
  </si>
  <si>
    <t>คงเหลือ</t>
  </si>
  <si>
    <t>(ตั้งแต่วันที่ 1 ตุลาคม 2566 - 31 ธันวาคม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</si>
</sst>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55">
    <xf numFmtId="0" fontId="0" fillId="0" borderId="0" xfId="0"/>
    <xf numFmtId="43" fontId="20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13" xfId="1" applyFont="1" applyFill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0" fillId="0" borderId="18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43" fontId="20" fillId="0" borderId="11" xfId="1" applyFont="1" applyFill="1" applyBorder="1" applyAlignment="1">
      <alignment vertical="center"/>
    </xf>
    <xf numFmtId="0" fontId="20" fillId="33" borderId="15" xfId="0" applyFont="1" applyFill="1" applyBorder="1" applyAlignment="1">
      <alignment horizontal="left" vertical="top"/>
    </xf>
    <xf numFmtId="43" fontId="19" fillId="0" borderId="11" xfId="1" applyFont="1" applyFill="1" applyBorder="1" applyAlignment="1">
      <alignment vertical="center"/>
    </xf>
    <xf numFmtId="43" fontId="20" fillId="0" borderId="11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right" vertical="center"/>
    </xf>
    <xf numFmtId="43" fontId="20" fillId="0" borderId="18" xfId="1" applyFont="1" applyFill="1" applyBorder="1" applyAlignment="1">
      <alignment horizontal="center" vertical="center"/>
    </xf>
    <xf numFmtId="43" fontId="20" fillId="0" borderId="18" xfId="1" applyFont="1" applyFill="1" applyBorder="1" applyAlignment="1">
      <alignment horizontal="right" vertical="center"/>
    </xf>
    <xf numFmtId="43" fontId="20" fillId="0" borderId="11" xfId="1" applyFont="1" applyFill="1" applyBorder="1" applyAlignment="1">
      <alignment horizontal="right" vertical="center"/>
    </xf>
    <xf numFmtId="0" fontId="19" fillId="0" borderId="20" xfId="0" applyFont="1" applyBorder="1" applyAlignment="1">
      <alignment vertical="center"/>
    </xf>
    <xf numFmtId="43" fontId="19" fillId="0" borderId="21" xfId="1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3" fontId="19" fillId="0" borderId="13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2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0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33" borderId="25" xfId="0" applyFont="1" applyFill="1" applyBorder="1" applyAlignment="1">
      <alignment vertical="top"/>
    </xf>
    <xf numFmtId="0" fontId="22" fillId="33" borderId="25" xfId="0" applyFont="1" applyFill="1" applyBorder="1" applyAlignment="1">
      <alignment vertical="top"/>
    </xf>
    <xf numFmtId="0" fontId="19" fillId="33" borderId="27" xfId="0" applyFont="1" applyFill="1" applyBorder="1" applyAlignment="1">
      <alignment vertical="top"/>
    </xf>
    <xf numFmtId="0" fontId="19" fillId="33" borderId="22" xfId="0" applyFont="1" applyFill="1" applyBorder="1" applyAlignment="1">
      <alignment vertical="top"/>
    </xf>
    <xf numFmtId="43" fontId="23" fillId="0" borderId="11" xfId="1" applyFont="1" applyFill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11" xfId="1" applyFont="1" applyFill="1" applyBorder="1" applyAlignment="1">
      <alignment horizontal="center" vertical="center" wrapText="1"/>
    </xf>
    <xf numFmtId="43" fontId="20" fillId="0" borderId="15" xfId="1" applyFont="1" applyFill="1" applyBorder="1" applyAlignment="1">
      <alignment horizontal="center" vertical="center" wrapText="1"/>
    </xf>
    <xf numFmtId="43" fontId="20" fillId="0" borderId="22" xfId="1" applyFont="1" applyFill="1" applyBorder="1" applyAlignment="1">
      <alignment horizontal="center" vertical="center" wrapText="1"/>
    </xf>
    <xf numFmtId="43" fontId="20" fillId="0" borderId="1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B1612736-A9C7-4334-B53F-51687B1BA2C1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5C4-FE89-4266-8C20-9550CDE8E355}">
  <sheetPr>
    <tabColor rgb="FFFFFF00"/>
  </sheetPr>
  <dimension ref="A1:K49"/>
  <sheetViews>
    <sheetView tabSelected="1" view="pageBreakPreview" zoomScaleNormal="100" zoomScaleSheetLayoutView="100" workbookViewId="0">
      <selection activeCell="K36" sqref="K36"/>
    </sheetView>
  </sheetViews>
  <sheetFormatPr defaultColWidth="9.125" defaultRowHeight="21" x14ac:dyDescent="0.2"/>
  <cols>
    <col min="1" max="1" width="4.625" style="4" customWidth="1"/>
    <col min="2" max="2" width="81.125" style="4" customWidth="1"/>
    <col min="3" max="3" width="15.875" style="3" customWidth="1"/>
    <col min="4" max="4" width="13.75" style="3" bestFit="1" customWidth="1"/>
    <col min="5" max="5" width="14.75" style="3" bestFit="1" customWidth="1"/>
    <col min="6" max="6" width="7.125" style="2" bestFit="1" customWidth="1"/>
    <col min="7" max="7" width="14.75" style="3" bestFit="1" customWidth="1"/>
    <col min="8" max="8" width="7.125" style="2" bestFit="1" customWidth="1"/>
    <col min="9" max="9" width="14.75" style="3" bestFit="1" customWidth="1"/>
    <col min="10" max="10" width="9.125" style="3"/>
    <col min="11" max="11" width="15.25" style="3" bestFit="1" customWidth="1"/>
    <col min="12" max="16384" width="9.125" style="4"/>
  </cols>
  <sheetData>
    <row r="1" spans="1:11" s="5" customFormat="1" ht="26.25" x14ac:dyDescent="0.2">
      <c r="A1" s="51" t="s">
        <v>50</v>
      </c>
      <c r="B1" s="51"/>
      <c r="C1" s="51"/>
      <c r="D1" s="51"/>
      <c r="E1" s="51"/>
      <c r="F1" s="51"/>
      <c r="G1" s="51"/>
      <c r="H1" s="51"/>
      <c r="I1" s="51"/>
      <c r="J1" s="1"/>
      <c r="K1" s="1"/>
    </row>
    <row r="2" spans="1:11" s="5" customFormat="1" ht="26.25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1"/>
      <c r="K2" s="1"/>
    </row>
    <row r="3" spans="1:11" s="5" customFormat="1" ht="26.25" x14ac:dyDescent="0.2">
      <c r="A3" s="51" t="s">
        <v>53</v>
      </c>
      <c r="B3" s="51"/>
      <c r="C3" s="51"/>
      <c r="D3" s="51"/>
      <c r="E3" s="51"/>
      <c r="F3" s="51"/>
      <c r="G3" s="51"/>
      <c r="H3" s="51"/>
      <c r="I3" s="51"/>
      <c r="J3" s="1"/>
      <c r="K3" s="1"/>
    </row>
    <row r="4" spans="1:11" s="5" customFormat="1" ht="26.25" x14ac:dyDescent="0.2">
      <c r="A4" s="43"/>
      <c r="B4" s="43"/>
      <c r="C4" s="43"/>
      <c r="D4" s="43"/>
      <c r="E4" s="43"/>
      <c r="F4" s="43"/>
      <c r="G4" s="43"/>
      <c r="H4" s="43"/>
      <c r="I4" s="54"/>
      <c r="J4" s="1"/>
      <c r="K4" s="1"/>
    </row>
    <row r="5" spans="1:11" s="6" customFormat="1" x14ac:dyDescent="0.2">
      <c r="C5" s="2"/>
      <c r="D5" s="2"/>
      <c r="E5" s="2"/>
      <c r="F5" s="2"/>
      <c r="G5" s="2"/>
      <c r="H5" s="2"/>
      <c r="I5" s="32" t="s">
        <v>7</v>
      </c>
      <c r="J5" s="2"/>
      <c r="K5" s="2"/>
    </row>
    <row r="6" spans="1:11" s="6" customFormat="1" ht="47.25" customHeight="1" x14ac:dyDescent="0.2">
      <c r="A6" s="52" t="s">
        <v>47</v>
      </c>
      <c r="B6" s="53"/>
      <c r="C6" s="47" t="s">
        <v>51</v>
      </c>
      <c r="D6" s="47" t="s">
        <v>3</v>
      </c>
      <c r="E6" s="50" t="s">
        <v>4</v>
      </c>
      <c r="F6" s="50"/>
      <c r="G6" s="48" t="s">
        <v>48</v>
      </c>
      <c r="H6" s="49"/>
      <c r="I6" s="47" t="s">
        <v>52</v>
      </c>
      <c r="J6" s="2"/>
      <c r="K6" s="2"/>
    </row>
    <row r="7" spans="1:11" s="6" customFormat="1" x14ac:dyDescent="0.2">
      <c r="A7" s="52"/>
      <c r="B7" s="53"/>
      <c r="C7" s="50"/>
      <c r="D7" s="47"/>
      <c r="E7" s="19" t="s">
        <v>5</v>
      </c>
      <c r="F7" s="19" t="s">
        <v>6</v>
      </c>
      <c r="G7" s="19" t="s">
        <v>5</v>
      </c>
      <c r="H7" s="19" t="s">
        <v>6</v>
      </c>
      <c r="I7" s="50"/>
      <c r="J7" s="2"/>
      <c r="K7" s="2"/>
    </row>
    <row r="8" spans="1:11" ht="21.75" thickBot="1" x14ac:dyDescent="0.25">
      <c r="A8" s="45" t="s">
        <v>2</v>
      </c>
      <c r="B8" s="46"/>
      <c r="C8" s="20">
        <f>+C9+C11+C13+C34+C36+C38+C41+C46+C48</f>
        <v>513868559.81999993</v>
      </c>
      <c r="D8" s="20">
        <f>+D9+D11+D13+D34+D36+D38+D41+D46+D48</f>
        <v>67390836.729999989</v>
      </c>
      <c r="E8" s="20">
        <f>+E9+E11+E13+E34+E36+E38+E41+E46+E48</f>
        <v>156954507.47000003</v>
      </c>
      <c r="F8" s="20">
        <f>+E8*100/C8</f>
        <v>30.543707037647668</v>
      </c>
      <c r="G8" s="20">
        <f>+D8+E8</f>
        <v>224345344.20000002</v>
      </c>
      <c r="H8" s="20">
        <f>+G8*100/C8</f>
        <v>43.658118387041355</v>
      </c>
      <c r="I8" s="21">
        <f>+C8-D8-E8</f>
        <v>289523215.61999989</v>
      </c>
    </row>
    <row r="9" spans="1:11" s="13" customFormat="1" ht="21.75" thickTop="1" x14ac:dyDescent="0.2">
      <c r="A9" s="11" t="s">
        <v>0</v>
      </c>
      <c r="B9" s="33"/>
      <c r="C9" s="12">
        <f>+C10</f>
        <v>4947500</v>
      </c>
      <c r="D9" s="12">
        <f t="shared" ref="D9:E9" si="0">+D10</f>
        <v>0</v>
      </c>
      <c r="E9" s="12">
        <f t="shared" si="0"/>
        <v>1258314</v>
      </c>
      <c r="F9" s="22">
        <f t="shared" ref="F9:F24" si="1">E9*100/C9</f>
        <v>25.433329964628602</v>
      </c>
      <c r="G9" s="22">
        <f t="shared" ref="G9:G24" si="2">+D9+E9</f>
        <v>1258314</v>
      </c>
      <c r="H9" s="22">
        <f t="shared" ref="H9:H24" si="3">G9*100/C9</f>
        <v>25.433329964628602</v>
      </c>
      <c r="I9" s="23">
        <f t="shared" ref="I9:I24" si="4">+C9-D9-E9</f>
        <v>3689186</v>
      </c>
      <c r="J9" s="14"/>
      <c r="K9" s="14"/>
    </row>
    <row r="10" spans="1:11" x14ac:dyDescent="0.2">
      <c r="A10" s="9"/>
      <c r="B10" s="34" t="s">
        <v>8</v>
      </c>
      <c r="C10" s="7">
        <v>4947500</v>
      </c>
      <c r="D10" s="7">
        <v>0</v>
      </c>
      <c r="E10" s="7">
        <v>1258314</v>
      </c>
      <c r="F10" s="28">
        <f t="shared" si="1"/>
        <v>25.433329964628602</v>
      </c>
      <c r="G10" s="7">
        <f t="shared" si="2"/>
        <v>1258314</v>
      </c>
      <c r="H10" s="28">
        <f t="shared" si="3"/>
        <v>25.433329964628602</v>
      </c>
      <c r="I10" s="7">
        <f t="shared" si="4"/>
        <v>3689186</v>
      </c>
    </row>
    <row r="11" spans="1:11" s="13" customFormat="1" x14ac:dyDescent="0.2">
      <c r="A11" s="15" t="s">
        <v>49</v>
      </c>
      <c r="B11" s="35"/>
      <c r="C11" s="16">
        <f>+C12</f>
        <v>29423025.280000001</v>
      </c>
      <c r="D11" s="16">
        <f t="shared" ref="D11:E11" si="5">+D12</f>
        <v>0</v>
      </c>
      <c r="E11" s="16">
        <f t="shared" si="5"/>
        <v>10359423.380000001</v>
      </c>
      <c r="F11" s="19">
        <f t="shared" si="1"/>
        <v>35.208559559787048</v>
      </c>
      <c r="G11" s="19">
        <f t="shared" si="2"/>
        <v>10359423.380000001</v>
      </c>
      <c r="H11" s="19">
        <f t="shared" si="3"/>
        <v>35.208559559787048</v>
      </c>
      <c r="I11" s="24">
        <f t="shared" si="4"/>
        <v>19063601.899999999</v>
      </c>
      <c r="J11" s="14"/>
      <c r="K11" s="14"/>
    </row>
    <row r="12" spans="1:11" x14ac:dyDescent="0.2">
      <c r="A12" s="27"/>
      <c r="B12" s="44" t="s">
        <v>45</v>
      </c>
      <c r="C12" s="18">
        <v>29423025.280000001</v>
      </c>
      <c r="D12" s="18">
        <v>0</v>
      </c>
      <c r="E12" s="18">
        <v>10359423.380000001</v>
      </c>
      <c r="F12" s="29">
        <f t="shared" si="1"/>
        <v>35.208559559787048</v>
      </c>
      <c r="G12" s="18">
        <f t="shared" si="2"/>
        <v>10359423.380000001</v>
      </c>
      <c r="H12" s="29">
        <f t="shared" si="3"/>
        <v>35.208559559787048</v>
      </c>
      <c r="I12" s="18">
        <f t="shared" si="4"/>
        <v>19063601.899999999</v>
      </c>
    </row>
    <row r="13" spans="1:11" s="13" customFormat="1" x14ac:dyDescent="0.2">
      <c r="A13" s="15" t="s">
        <v>9</v>
      </c>
      <c r="B13" s="35"/>
      <c r="C13" s="16">
        <f>+C14+C15+C16+C17+C18+C19+C20+C21+C22+C23+C24+C25+C26+C27+C28+C29+C30+C31+C32+C33</f>
        <v>291903233.15999997</v>
      </c>
      <c r="D13" s="16">
        <f t="shared" ref="D13:E13" si="6">+D14+D15+D16+D17+D18+D19+D20+D21+D22+D23+D24+D25+D26+D27+D28+D29+D30+D31+D32+D33</f>
        <v>19859556.140000001</v>
      </c>
      <c r="E13" s="16">
        <f t="shared" si="6"/>
        <v>92063557.430000007</v>
      </c>
      <c r="F13" s="19">
        <f t="shared" si="1"/>
        <v>31.539067393452783</v>
      </c>
      <c r="G13" s="19">
        <f t="shared" si="2"/>
        <v>111923113.57000001</v>
      </c>
      <c r="H13" s="19">
        <f t="shared" si="3"/>
        <v>38.342539874730321</v>
      </c>
      <c r="I13" s="24">
        <f t="shared" si="4"/>
        <v>179980119.58999997</v>
      </c>
      <c r="J13" s="14"/>
      <c r="K13" s="14"/>
    </row>
    <row r="14" spans="1:11" x14ac:dyDescent="0.2">
      <c r="A14" s="25"/>
      <c r="B14" s="36" t="s">
        <v>10</v>
      </c>
      <c r="C14" s="26">
        <v>5324000</v>
      </c>
      <c r="D14" s="26">
        <v>0</v>
      </c>
      <c r="E14" s="26">
        <v>376180</v>
      </c>
      <c r="F14" s="30">
        <f t="shared" si="1"/>
        <v>7.0657400450788881</v>
      </c>
      <c r="G14" s="26">
        <f t="shared" si="2"/>
        <v>376180</v>
      </c>
      <c r="H14" s="30">
        <f t="shared" si="3"/>
        <v>7.0657400450788881</v>
      </c>
      <c r="I14" s="26">
        <f t="shared" si="4"/>
        <v>4947820</v>
      </c>
    </row>
    <row r="15" spans="1:11" x14ac:dyDescent="0.2">
      <c r="A15" s="9"/>
      <c r="B15" s="37" t="s">
        <v>11</v>
      </c>
      <c r="C15" s="7">
        <v>25021300</v>
      </c>
      <c r="D15" s="7">
        <v>1202340</v>
      </c>
      <c r="E15" s="7">
        <v>11320697.15</v>
      </c>
      <c r="F15" s="28">
        <f t="shared" si="1"/>
        <v>45.244240507087959</v>
      </c>
      <c r="G15" s="7">
        <f t="shared" si="2"/>
        <v>12523037.15</v>
      </c>
      <c r="H15" s="28">
        <f t="shared" si="3"/>
        <v>50.04950642052971</v>
      </c>
      <c r="I15" s="7">
        <f t="shared" si="4"/>
        <v>12498262.85</v>
      </c>
    </row>
    <row r="16" spans="1:11" x14ac:dyDescent="0.2">
      <c r="A16" s="9"/>
      <c r="B16" s="37" t="s">
        <v>12</v>
      </c>
      <c r="C16" s="7">
        <v>2924700</v>
      </c>
      <c r="D16" s="7">
        <v>12430</v>
      </c>
      <c r="E16" s="7">
        <v>1877306.6</v>
      </c>
      <c r="F16" s="28">
        <f t="shared" si="1"/>
        <v>64.18800560741272</v>
      </c>
      <c r="G16" s="7">
        <f t="shared" si="2"/>
        <v>1889736.6</v>
      </c>
      <c r="H16" s="28">
        <f t="shared" si="3"/>
        <v>64.613006462201255</v>
      </c>
      <c r="I16" s="7">
        <f t="shared" si="4"/>
        <v>1034963.3999999999</v>
      </c>
    </row>
    <row r="17" spans="1:9" x14ac:dyDescent="0.2">
      <c r="A17" s="9"/>
      <c r="B17" s="37" t="s">
        <v>13</v>
      </c>
      <c r="C17" s="7">
        <v>19519817.16</v>
      </c>
      <c r="D17" s="7">
        <v>12036107.130000001</v>
      </c>
      <c r="E17" s="7">
        <v>2347239.2799999998</v>
      </c>
      <c r="F17" s="28">
        <f t="shared" si="1"/>
        <v>12.024904028353101</v>
      </c>
      <c r="G17" s="7">
        <f t="shared" si="2"/>
        <v>14383346.41</v>
      </c>
      <c r="H17" s="28">
        <f t="shared" si="3"/>
        <v>73.685866481753465</v>
      </c>
      <c r="I17" s="7">
        <f t="shared" si="4"/>
        <v>5136470.75</v>
      </c>
    </row>
    <row r="18" spans="1:9" x14ac:dyDescent="0.2">
      <c r="A18" s="9"/>
      <c r="B18" s="37" t="s">
        <v>14</v>
      </c>
      <c r="C18" s="7">
        <v>135866880</v>
      </c>
      <c r="D18" s="7">
        <v>3115094.86</v>
      </c>
      <c r="E18" s="7">
        <v>48926324.5</v>
      </c>
      <c r="F18" s="28">
        <f t="shared" si="1"/>
        <v>36.010486514447081</v>
      </c>
      <c r="G18" s="7">
        <f t="shared" si="2"/>
        <v>52041419.359999999</v>
      </c>
      <c r="H18" s="28">
        <f t="shared" si="3"/>
        <v>38.303241643585253</v>
      </c>
      <c r="I18" s="7">
        <f t="shared" si="4"/>
        <v>83825460.640000001</v>
      </c>
    </row>
    <row r="19" spans="1:9" x14ac:dyDescent="0.2">
      <c r="A19" s="9"/>
      <c r="B19" s="37" t="s">
        <v>15</v>
      </c>
      <c r="C19" s="7">
        <v>3622700</v>
      </c>
      <c r="D19" s="7">
        <v>0</v>
      </c>
      <c r="E19" s="7">
        <v>783665</v>
      </c>
      <c r="F19" s="28">
        <f t="shared" si="1"/>
        <v>21.632070003036411</v>
      </c>
      <c r="G19" s="7">
        <f t="shared" si="2"/>
        <v>783665</v>
      </c>
      <c r="H19" s="28">
        <f t="shared" si="3"/>
        <v>21.632070003036411</v>
      </c>
      <c r="I19" s="7">
        <f t="shared" si="4"/>
        <v>2839035</v>
      </c>
    </row>
    <row r="20" spans="1:9" x14ac:dyDescent="0.2">
      <c r="A20" s="9"/>
      <c r="B20" s="37" t="s">
        <v>16</v>
      </c>
      <c r="C20" s="7">
        <v>2468000</v>
      </c>
      <c r="D20" s="7">
        <v>300500</v>
      </c>
      <c r="E20" s="7">
        <v>554708</v>
      </c>
      <c r="F20" s="28">
        <f t="shared" si="1"/>
        <v>22.476012965964344</v>
      </c>
      <c r="G20" s="7">
        <f t="shared" si="2"/>
        <v>855208</v>
      </c>
      <c r="H20" s="28">
        <f t="shared" si="3"/>
        <v>34.651863857374394</v>
      </c>
      <c r="I20" s="7">
        <f t="shared" si="4"/>
        <v>1612792</v>
      </c>
    </row>
    <row r="21" spans="1:9" x14ac:dyDescent="0.2">
      <c r="A21" s="9"/>
      <c r="B21" s="37" t="s">
        <v>17</v>
      </c>
      <c r="C21" s="7">
        <v>1911400</v>
      </c>
      <c r="D21" s="7">
        <v>0</v>
      </c>
      <c r="E21" s="7">
        <v>287082</v>
      </c>
      <c r="F21" s="28">
        <f t="shared" si="1"/>
        <v>15.019462174322486</v>
      </c>
      <c r="G21" s="7">
        <f t="shared" si="2"/>
        <v>287082</v>
      </c>
      <c r="H21" s="28">
        <f t="shared" si="3"/>
        <v>15.019462174322486</v>
      </c>
      <c r="I21" s="7">
        <f t="shared" si="4"/>
        <v>1624318</v>
      </c>
    </row>
    <row r="22" spans="1:9" x14ac:dyDescent="0.2">
      <c r="A22" s="9"/>
      <c r="B22" s="38" t="s">
        <v>18</v>
      </c>
      <c r="C22" s="7">
        <v>17955550</v>
      </c>
      <c r="D22" s="7">
        <v>138006</v>
      </c>
      <c r="E22" s="7">
        <v>4147006.45</v>
      </c>
      <c r="F22" s="28">
        <f t="shared" si="1"/>
        <v>23.095958909640753</v>
      </c>
      <c r="G22" s="7">
        <f t="shared" si="2"/>
        <v>4285012.45</v>
      </c>
      <c r="H22" s="28">
        <f t="shared" si="3"/>
        <v>23.86455691972677</v>
      </c>
      <c r="I22" s="7">
        <f t="shared" si="4"/>
        <v>13670537.550000001</v>
      </c>
    </row>
    <row r="23" spans="1:9" x14ac:dyDescent="0.2">
      <c r="A23" s="9"/>
      <c r="B23" s="38" t="s">
        <v>19</v>
      </c>
      <c r="C23" s="7">
        <v>3497300</v>
      </c>
      <c r="D23" s="7">
        <v>249440</v>
      </c>
      <c r="E23" s="7">
        <v>867020</v>
      </c>
      <c r="F23" s="28">
        <f t="shared" si="1"/>
        <v>24.791124581820263</v>
      </c>
      <c r="G23" s="7">
        <f t="shared" si="2"/>
        <v>1116460</v>
      </c>
      <c r="H23" s="28">
        <f t="shared" si="3"/>
        <v>31.923483830383439</v>
      </c>
      <c r="I23" s="7">
        <f t="shared" si="4"/>
        <v>2380840</v>
      </c>
    </row>
    <row r="24" spans="1:9" x14ac:dyDescent="0.2">
      <c r="A24" s="9"/>
      <c r="B24" s="37" t="s">
        <v>20</v>
      </c>
      <c r="C24" s="7">
        <v>2165800</v>
      </c>
      <c r="D24" s="7">
        <v>98739.1</v>
      </c>
      <c r="E24" s="7">
        <v>568403</v>
      </c>
      <c r="F24" s="28">
        <f t="shared" si="1"/>
        <v>26.244482408347956</v>
      </c>
      <c r="G24" s="7">
        <f t="shared" si="2"/>
        <v>667142.1</v>
      </c>
      <c r="H24" s="28">
        <f t="shared" si="3"/>
        <v>30.803495244251547</v>
      </c>
      <c r="I24" s="7">
        <f t="shared" si="4"/>
        <v>1498657.9</v>
      </c>
    </row>
    <row r="25" spans="1:9" x14ac:dyDescent="0.2">
      <c r="A25" s="9"/>
      <c r="B25" s="37" t="s">
        <v>21</v>
      </c>
      <c r="C25" s="7">
        <v>2342400</v>
      </c>
      <c r="D25" s="7">
        <v>17372.400000000001</v>
      </c>
      <c r="E25" s="7">
        <v>424447</v>
      </c>
      <c r="F25" s="28">
        <f t="shared" ref="F25:F39" si="7">E25*100/C25</f>
        <v>18.120175887978142</v>
      </c>
      <c r="G25" s="7">
        <f t="shared" ref="G25:G39" si="8">+D25+E25</f>
        <v>441819.4</v>
      </c>
      <c r="H25" s="28">
        <f t="shared" ref="H25:H39" si="9">G25*100/C25</f>
        <v>18.861825478142077</v>
      </c>
      <c r="I25" s="7">
        <f t="shared" ref="I25:I39" si="10">+C25-D25-E25</f>
        <v>1900580.6</v>
      </c>
    </row>
    <row r="26" spans="1:9" x14ac:dyDescent="0.2">
      <c r="A26" s="9"/>
      <c r="B26" s="37" t="s">
        <v>22</v>
      </c>
      <c r="C26" s="7">
        <v>20932460</v>
      </c>
      <c r="D26" s="7">
        <v>87500</v>
      </c>
      <c r="E26" s="7">
        <v>6301389.0700000003</v>
      </c>
      <c r="F26" s="28">
        <f t="shared" si="7"/>
        <v>30.103432993542086</v>
      </c>
      <c r="G26" s="7">
        <f t="shared" si="8"/>
        <v>6388889.0700000003</v>
      </c>
      <c r="H26" s="28">
        <f t="shared" si="9"/>
        <v>30.521444063430671</v>
      </c>
      <c r="I26" s="7">
        <f t="shared" si="10"/>
        <v>14543570.93</v>
      </c>
    </row>
    <row r="27" spans="1:9" x14ac:dyDescent="0.2">
      <c r="A27" s="10"/>
      <c r="B27" s="39" t="s">
        <v>23</v>
      </c>
      <c r="C27" s="8">
        <v>18249476</v>
      </c>
      <c r="D27" s="8">
        <v>1806104</v>
      </c>
      <c r="E27" s="8">
        <v>3753191.8</v>
      </c>
      <c r="F27" s="31">
        <f t="shared" si="7"/>
        <v>20.566025019019722</v>
      </c>
      <c r="G27" s="8">
        <f t="shared" si="8"/>
        <v>5559295.7999999998</v>
      </c>
      <c r="H27" s="31">
        <f t="shared" si="9"/>
        <v>30.4627694515722</v>
      </c>
      <c r="I27" s="8">
        <f t="shared" si="10"/>
        <v>12690180.199999999</v>
      </c>
    </row>
    <row r="28" spans="1:9" x14ac:dyDescent="0.2">
      <c r="A28" s="9"/>
      <c r="B28" s="37" t="s">
        <v>24</v>
      </c>
      <c r="C28" s="7">
        <v>1862500</v>
      </c>
      <c r="D28" s="7">
        <v>0</v>
      </c>
      <c r="E28" s="7">
        <v>32000</v>
      </c>
      <c r="F28" s="28">
        <f t="shared" si="7"/>
        <v>1.7181208053691275</v>
      </c>
      <c r="G28" s="7">
        <f t="shared" si="8"/>
        <v>32000</v>
      </c>
      <c r="H28" s="28">
        <f t="shared" si="9"/>
        <v>1.7181208053691275</v>
      </c>
      <c r="I28" s="7">
        <f t="shared" si="10"/>
        <v>1830500</v>
      </c>
    </row>
    <row r="29" spans="1:9" x14ac:dyDescent="0.2">
      <c r="A29" s="9"/>
      <c r="B29" s="37" t="s">
        <v>25</v>
      </c>
      <c r="C29" s="7">
        <v>1015000</v>
      </c>
      <c r="D29" s="7">
        <v>0</v>
      </c>
      <c r="E29" s="7">
        <v>267815</v>
      </c>
      <c r="F29" s="28">
        <f t="shared" si="7"/>
        <v>26.385714285714286</v>
      </c>
      <c r="G29" s="7">
        <f t="shared" si="8"/>
        <v>267815</v>
      </c>
      <c r="H29" s="28">
        <f t="shared" si="9"/>
        <v>26.385714285714286</v>
      </c>
      <c r="I29" s="7">
        <f t="shared" si="10"/>
        <v>747185</v>
      </c>
    </row>
    <row r="30" spans="1:9" x14ac:dyDescent="0.2">
      <c r="A30" s="9"/>
      <c r="B30" s="37" t="s">
        <v>26</v>
      </c>
      <c r="C30" s="7">
        <v>17342450</v>
      </c>
      <c r="D30" s="7">
        <v>749142.65</v>
      </c>
      <c r="E30" s="7">
        <v>7280312.5800000001</v>
      </c>
      <c r="F30" s="28">
        <f t="shared" si="7"/>
        <v>41.979723626131253</v>
      </c>
      <c r="G30" s="7">
        <f t="shared" si="8"/>
        <v>8029455.2300000004</v>
      </c>
      <c r="H30" s="28">
        <f t="shared" si="9"/>
        <v>46.299428454457129</v>
      </c>
      <c r="I30" s="7">
        <f t="shared" si="10"/>
        <v>9312994.7699999996</v>
      </c>
    </row>
    <row r="31" spans="1:9" x14ac:dyDescent="0.2">
      <c r="A31" s="9"/>
      <c r="B31" s="37" t="s">
        <v>27</v>
      </c>
      <c r="C31" s="7">
        <v>3057100</v>
      </c>
      <c r="D31" s="7">
        <v>41780</v>
      </c>
      <c r="E31" s="7">
        <v>622600</v>
      </c>
      <c r="F31" s="28">
        <f t="shared" ref="F31" si="11">E31*100/C31</f>
        <v>20.365706061299925</v>
      </c>
      <c r="G31" s="7">
        <f t="shared" ref="G31" si="12">+D31+E31</f>
        <v>664380</v>
      </c>
      <c r="H31" s="28">
        <f t="shared" ref="H31" si="13">G31*100/C31</f>
        <v>21.732360734028983</v>
      </c>
      <c r="I31" s="7">
        <f t="shared" ref="I31" si="14">+C31-D31-E31</f>
        <v>2392720</v>
      </c>
    </row>
    <row r="32" spans="1:9" x14ac:dyDescent="0.2">
      <c r="A32" s="9"/>
      <c r="B32" s="37" t="s">
        <v>28</v>
      </c>
      <c r="C32" s="7">
        <v>3360300</v>
      </c>
      <c r="D32" s="7">
        <v>5000</v>
      </c>
      <c r="E32" s="7">
        <v>1093559</v>
      </c>
      <c r="F32" s="28">
        <f t="shared" si="7"/>
        <v>32.54349314049341</v>
      </c>
      <c r="G32" s="7">
        <f t="shared" si="8"/>
        <v>1098559</v>
      </c>
      <c r="H32" s="28">
        <f t="shared" si="9"/>
        <v>32.692289378924499</v>
      </c>
      <c r="I32" s="7">
        <f t="shared" si="10"/>
        <v>2261741</v>
      </c>
    </row>
    <row r="33" spans="1:11" x14ac:dyDescent="0.2">
      <c r="A33" s="10"/>
      <c r="B33" s="39" t="s">
        <v>29</v>
      </c>
      <c r="C33" s="8">
        <v>3464100</v>
      </c>
      <c r="D33" s="8">
        <v>0</v>
      </c>
      <c r="E33" s="8">
        <v>232611</v>
      </c>
      <c r="F33" s="31">
        <f t="shared" si="7"/>
        <v>6.7149043041482637</v>
      </c>
      <c r="G33" s="8">
        <f t="shared" si="8"/>
        <v>232611</v>
      </c>
      <c r="H33" s="31">
        <f t="shared" si="9"/>
        <v>6.7149043041482637</v>
      </c>
      <c r="I33" s="8">
        <f t="shared" si="10"/>
        <v>3231489</v>
      </c>
    </row>
    <row r="34" spans="1:11" s="13" customFormat="1" x14ac:dyDescent="0.2">
      <c r="A34" s="17" t="s">
        <v>30</v>
      </c>
      <c r="B34" s="35"/>
      <c r="C34" s="16">
        <f>C35</f>
        <v>2156000</v>
      </c>
      <c r="D34" s="16">
        <f t="shared" ref="D34:E34" si="15">D35</f>
        <v>69960</v>
      </c>
      <c r="E34" s="16">
        <f t="shared" si="15"/>
        <v>188279</v>
      </c>
      <c r="F34" s="19">
        <f t="shared" si="7"/>
        <v>8.7327922077922082</v>
      </c>
      <c r="G34" s="19">
        <f t="shared" si="8"/>
        <v>258239</v>
      </c>
      <c r="H34" s="19">
        <f t="shared" si="9"/>
        <v>11.977690166975881</v>
      </c>
      <c r="I34" s="24">
        <f t="shared" si="10"/>
        <v>1897761</v>
      </c>
      <c r="J34" s="14"/>
      <c r="K34" s="14"/>
    </row>
    <row r="35" spans="1:11" x14ac:dyDescent="0.2">
      <c r="A35" s="10"/>
      <c r="B35" s="39" t="s">
        <v>31</v>
      </c>
      <c r="C35" s="8">
        <v>2156000</v>
      </c>
      <c r="D35" s="8">
        <v>69960</v>
      </c>
      <c r="E35" s="8">
        <v>188279</v>
      </c>
      <c r="F35" s="31">
        <f t="shared" si="7"/>
        <v>8.7327922077922082</v>
      </c>
      <c r="G35" s="8">
        <f>+D35+E35</f>
        <v>258239</v>
      </c>
      <c r="H35" s="31">
        <f t="shared" si="9"/>
        <v>11.977690166975881</v>
      </c>
      <c r="I35" s="8">
        <f t="shared" si="10"/>
        <v>1897761</v>
      </c>
    </row>
    <row r="36" spans="1:11" s="13" customFormat="1" x14ac:dyDescent="0.2">
      <c r="A36" s="17" t="s">
        <v>32</v>
      </c>
      <c r="B36" s="35"/>
      <c r="C36" s="16">
        <f>+C37</f>
        <v>146734301.38</v>
      </c>
      <c r="D36" s="16">
        <f t="shared" ref="D36:E36" si="16">+D37</f>
        <v>46138136.990000002</v>
      </c>
      <c r="E36" s="16">
        <f t="shared" si="16"/>
        <v>39885911.5</v>
      </c>
      <c r="F36" s="19">
        <f t="shared" si="7"/>
        <v>27.182404608113316</v>
      </c>
      <c r="G36" s="19">
        <f t="shared" si="8"/>
        <v>86024048.49000001</v>
      </c>
      <c r="H36" s="19">
        <f t="shared" si="9"/>
        <v>58.62572532868252</v>
      </c>
      <c r="I36" s="24">
        <f t="shared" si="10"/>
        <v>60710252.889999986</v>
      </c>
      <c r="J36" s="14"/>
      <c r="K36" s="14"/>
    </row>
    <row r="37" spans="1:11" x14ac:dyDescent="0.2">
      <c r="A37" s="9"/>
      <c r="B37" s="38" t="s">
        <v>33</v>
      </c>
      <c r="C37" s="7">
        <v>146734301.38</v>
      </c>
      <c r="D37" s="7">
        <v>46138136.990000002</v>
      </c>
      <c r="E37" s="7">
        <v>39885911.5</v>
      </c>
      <c r="F37" s="28">
        <f t="shared" si="7"/>
        <v>27.182404608113316</v>
      </c>
      <c r="G37" s="7">
        <f t="shared" si="8"/>
        <v>86024048.49000001</v>
      </c>
      <c r="H37" s="28">
        <f t="shared" si="9"/>
        <v>58.62572532868252</v>
      </c>
      <c r="I37" s="7">
        <f t="shared" si="10"/>
        <v>60710252.889999986</v>
      </c>
    </row>
    <row r="38" spans="1:11" s="13" customFormat="1" x14ac:dyDescent="0.2">
      <c r="A38" s="17" t="s">
        <v>34</v>
      </c>
      <c r="B38" s="35"/>
      <c r="C38" s="16">
        <f>+C39+C40</f>
        <v>31501700</v>
      </c>
      <c r="D38" s="16">
        <f>+D39+D40</f>
        <v>1251000</v>
      </c>
      <c r="E38" s="16">
        <f>+E39+E40</f>
        <v>9973366.3599999994</v>
      </c>
      <c r="F38" s="19">
        <f t="shared" si="7"/>
        <v>31.659771885326823</v>
      </c>
      <c r="G38" s="19">
        <f t="shared" si="8"/>
        <v>11224366.359999999</v>
      </c>
      <c r="H38" s="19">
        <f t="shared" si="9"/>
        <v>35.630986137256087</v>
      </c>
      <c r="I38" s="24">
        <f t="shared" si="10"/>
        <v>20277333.640000001</v>
      </c>
      <c r="J38" s="14"/>
      <c r="K38" s="14"/>
    </row>
    <row r="39" spans="1:11" x14ac:dyDescent="0.2">
      <c r="A39" s="9"/>
      <c r="B39" s="37" t="s">
        <v>35</v>
      </c>
      <c r="C39" s="7">
        <v>1172200</v>
      </c>
      <c r="D39" s="7">
        <v>0</v>
      </c>
      <c r="E39" s="7">
        <v>598085</v>
      </c>
      <c r="F39" s="28">
        <f t="shared" si="7"/>
        <v>51.022436444292779</v>
      </c>
      <c r="G39" s="7">
        <f t="shared" si="8"/>
        <v>598085</v>
      </c>
      <c r="H39" s="28">
        <f t="shared" si="9"/>
        <v>51.022436444292779</v>
      </c>
      <c r="I39" s="7">
        <f t="shared" si="10"/>
        <v>574115</v>
      </c>
    </row>
    <row r="40" spans="1:11" x14ac:dyDescent="0.2">
      <c r="A40" s="9"/>
      <c r="B40" s="37" t="s">
        <v>36</v>
      </c>
      <c r="C40" s="7">
        <v>30329500</v>
      </c>
      <c r="D40" s="7">
        <v>1251000</v>
      </c>
      <c r="E40" s="7">
        <v>9375281.3599999994</v>
      </c>
      <c r="F40" s="28">
        <f t="shared" ref="F40:F49" si="17">E40*100/C40</f>
        <v>30.911427356204356</v>
      </c>
      <c r="G40" s="7">
        <f t="shared" ref="G40:G49" si="18">+D40+E40</f>
        <v>10626281.359999999</v>
      </c>
      <c r="H40" s="28">
        <f t="shared" ref="H40:H49" si="19">G40*100/C40</f>
        <v>35.036124433307506</v>
      </c>
      <c r="I40" s="7">
        <f t="shared" ref="I40:I49" si="20">+C40-D40-E40</f>
        <v>19703218.640000001</v>
      </c>
    </row>
    <row r="41" spans="1:11" s="13" customFormat="1" x14ac:dyDescent="0.2">
      <c r="A41" s="17" t="s">
        <v>37</v>
      </c>
      <c r="B41" s="35"/>
      <c r="C41" s="16">
        <f>+C42+C43+C44+C45</f>
        <v>0</v>
      </c>
      <c r="D41" s="16">
        <f>+D42+D43+D44+D45</f>
        <v>0</v>
      </c>
      <c r="E41" s="16">
        <f>+E42+E43+E44+E45</f>
        <v>0</v>
      </c>
      <c r="F41" s="41" t="e">
        <f t="shared" si="17"/>
        <v>#DIV/0!</v>
      </c>
      <c r="G41" s="19">
        <f t="shared" si="18"/>
        <v>0</v>
      </c>
      <c r="H41" s="41" t="e">
        <f t="shared" si="19"/>
        <v>#DIV/0!</v>
      </c>
      <c r="I41" s="24">
        <f t="shared" si="20"/>
        <v>0</v>
      </c>
      <c r="J41" s="14"/>
      <c r="K41" s="14"/>
    </row>
    <row r="42" spans="1:11" x14ac:dyDescent="0.2">
      <c r="A42" s="9"/>
      <c r="B42" s="38" t="s">
        <v>38</v>
      </c>
      <c r="C42" s="7">
        <v>0</v>
      </c>
      <c r="D42" s="7">
        <v>0</v>
      </c>
      <c r="E42" s="7">
        <v>0</v>
      </c>
      <c r="F42" s="42" t="e">
        <f t="shared" si="17"/>
        <v>#DIV/0!</v>
      </c>
      <c r="G42" s="7">
        <f t="shared" si="18"/>
        <v>0</v>
      </c>
      <c r="H42" s="42" t="e">
        <f t="shared" si="19"/>
        <v>#DIV/0!</v>
      </c>
      <c r="I42" s="7">
        <f t="shared" si="20"/>
        <v>0</v>
      </c>
    </row>
    <row r="43" spans="1:11" x14ac:dyDescent="0.2">
      <c r="A43" s="9"/>
      <c r="B43" s="37" t="s">
        <v>39</v>
      </c>
      <c r="C43" s="7">
        <v>0</v>
      </c>
      <c r="D43" s="7">
        <v>0</v>
      </c>
      <c r="E43" s="7">
        <v>0</v>
      </c>
      <c r="F43" s="42" t="e">
        <f t="shared" si="17"/>
        <v>#DIV/0!</v>
      </c>
      <c r="G43" s="7">
        <f t="shared" si="18"/>
        <v>0</v>
      </c>
      <c r="H43" s="42" t="e">
        <f t="shared" si="19"/>
        <v>#DIV/0!</v>
      </c>
      <c r="I43" s="7">
        <f t="shared" si="20"/>
        <v>0</v>
      </c>
    </row>
    <row r="44" spans="1:11" x14ac:dyDescent="0.2">
      <c r="A44" s="9"/>
      <c r="B44" s="37" t="s">
        <v>40</v>
      </c>
      <c r="C44" s="7">
        <v>0</v>
      </c>
      <c r="D44" s="7">
        <v>0</v>
      </c>
      <c r="E44" s="7">
        <v>0</v>
      </c>
      <c r="F44" s="42" t="e">
        <f t="shared" si="17"/>
        <v>#DIV/0!</v>
      </c>
      <c r="G44" s="7">
        <f t="shared" si="18"/>
        <v>0</v>
      </c>
      <c r="H44" s="42" t="e">
        <f t="shared" si="19"/>
        <v>#DIV/0!</v>
      </c>
      <c r="I44" s="7">
        <f t="shared" si="20"/>
        <v>0</v>
      </c>
    </row>
    <row r="45" spans="1:11" x14ac:dyDescent="0.2">
      <c r="A45" s="9"/>
      <c r="B45" s="37" t="s">
        <v>41</v>
      </c>
      <c r="C45" s="7">
        <v>0</v>
      </c>
      <c r="D45" s="7">
        <v>0</v>
      </c>
      <c r="E45" s="7">
        <v>0</v>
      </c>
      <c r="F45" s="42" t="e">
        <f t="shared" si="17"/>
        <v>#DIV/0!</v>
      </c>
      <c r="G45" s="7">
        <f t="shared" si="18"/>
        <v>0</v>
      </c>
      <c r="H45" s="42" t="e">
        <f t="shared" si="19"/>
        <v>#DIV/0!</v>
      </c>
      <c r="I45" s="7">
        <f t="shared" si="20"/>
        <v>0</v>
      </c>
    </row>
    <row r="46" spans="1:11" s="13" customFormat="1" x14ac:dyDescent="0.2">
      <c r="A46" s="17" t="s">
        <v>42</v>
      </c>
      <c r="B46" s="35"/>
      <c r="C46" s="16">
        <f>C47</f>
        <v>1795000</v>
      </c>
      <c r="D46" s="16">
        <f t="shared" ref="D46" si="21">D47</f>
        <v>29983.599999999999</v>
      </c>
      <c r="E46" s="16">
        <f t="shared" ref="E46" si="22">E47</f>
        <v>303926</v>
      </c>
      <c r="F46" s="19">
        <f t="shared" si="17"/>
        <v>16.931810584958217</v>
      </c>
      <c r="G46" s="19">
        <f t="shared" si="18"/>
        <v>333909.59999999998</v>
      </c>
      <c r="H46" s="19">
        <f t="shared" si="19"/>
        <v>18.602206128133702</v>
      </c>
      <c r="I46" s="24">
        <f t="shared" si="20"/>
        <v>1461090.4</v>
      </c>
      <c r="J46" s="14"/>
      <c r="K46" s="14"/>
    </row>
    <row r="47" spans="1:11" x14ac:dyDescent="0.2">
      <c r="A47" s="9"/>
      <c r="B47" s="37" t="s">
        <v>43</v>
      </c>
      <c r="C47" s="7">
        <v>1795000</v>
      </c>
      <c r="D47" s="7">
        <v>29983.599999999999</v>
      </c>
      <c r="E47" s="7">
        <v>303926</v>
      </c>
      <c r="F47" s="28">
        <f t="shared" si="17"/>
        <v>16.931810584958217</v>
      </c>
      <c r="G47" s="7">
        <f t="shared" si="18"/>
        <v>333909.59999999998</v>
      </c>
      <c r="H47" s="28">
        <f t="shared" si="19"/>
        <v>18.602206128133702</v>
      </c>
      <c r="I47" s="7">
        <f t="shared" si="20"/>
        <v>1461090.4</v>
      </c>
    </row>
    <row r="48" spans="1:11" s="13" customFormat="1" x14ac:dyDescent="0.2">
      <c r="A48" s="17" t="s">
        <v>46</v>
      </c>
      <c r="B48" s="35"/>
      <c r="C48" s="16">
        <f>C49</f>
        <v>5407800</v>
      </c>
      <c r="D48" s="16">
        <f t="shared" ref="D48:E48" si="23">D49</f>
        <v>42200</v>
      </c>
      <c r="E48" s="16">
        <f t="shared" si="23"/>
        <v>2921729.8</v>
      </c>
      <c r="F48" s="19">
        <f t="shared" si="17"/>
        <v>54.028066866378197</v>
      </c>
      <c r="G48" s="19">
        <f t="shared" si="18"/>
        <v>2963929.8</v>
      </c>
      <c r="H48" s="19">
        <f t="shared" si="19"/>
        <v>54.808421169421948</v>
      </c>
      <c r="I48" s="24">
        <f t="shared" si="20"/>
        <v>2443870.2000000002</v>
      </c>
      <c r="J48" s="14"/>
      <c r="K48" s="14"/>
    </row>
    <row r="49" spans="1:9" x14ac:dyDescent="0.2">
      <c r="A49" s="27"/>
      <c r="B49" s="40" t="s">
        <v>44</v>
      </c>
      <c r="C49" s="18">
        <v>5407800</v>
      </c>
      <c r="D49" s="18">
        <v>42200</v>
      </c>
      <c r="E49" s="18">
        <v>2921729.8</v>
      </c>
      <c r="F49" s="29">
        <f t="shared" si="17"/>
        <v>54.028066866378197</v>
      </c>
      <c r="G49" s="18">
        <f t="shared" si="18"/>
        <v>2963929.8</v>
      </c>
      <c r="H49" s="29">
        <f t="shared" si="19"/>
        <v>54.808421169421948</v>
      </c>
      <c r="I49" s="18">
        <f t="shared" si="20"/>
        <v>2443870.2000000002</v>
      </c>
    </row>
  </sheetData>
  <mergeCells count="10">
    <mergeCell ref="A8:B8"/>
    <mergeCell ref="D6:D7"/>
    <mergeCell ref="G6:H6"/>
    <mergeCell ref="I6:I7"/>
    <mergeCell ref="A1:I1"/>
    <mergeCell ref="A2:I2"/>
    <mergeCell ref="A3:I3"/>
    <mergeCell ref="C6:C7"/>
    <mergeCell ref="A6:B7"/>
    <mergeCell ref="E6:F6"/>
  </mergeCells>
  <printOptions horizontalCentered="1"/>
  <pageMargins left="0.39370078740157483" right="0.39370078740157483" top="0.98425196850393704" bottom="0.78740157480314965" header="0.31496062992125984" footer="0.56000000000000005"/>
  <pageSetup paperSize="9" scale="75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โครงการ</vt:lpstr>
      <vt:lpstr>โครงการ!Print_Area</vt:lpstr>
      <vt:lpstr>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GFMIS_USER</dc:creator>
  <cp:lastModifiedBy>user</cp:lastModifiedBy>
  <cp:lastPrinted>2024-01-01T04:50:08Z</cp:lastPrinted>
  <dcterms:created xsi:type="dcterms:W3CDTF">2021-11-16T03:51:08Z</dcterms:created>
  <dcterms:modified xsi:type="dcterms:W3CDTF">2024-01-01T04:50:16Z</dcterms:modified>
</cp:coreProperties>
</file>